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Instrucciones de relleno modelo" sheetId="3" r:id="rId1"/>
    <sheet name="Modelo de comunicación" sheetId="1" r:id="rId2"/>
    <sheet name="Cálculo de deuda tributaria" sheetId="5" r:id="rId3"/>
    <sheet name="Otros preparados" sheetId="9" r:id="rId4"/>
    <sheet name="auxiliar" sheetId="2" r:id="rId5"/>
    <sheet name="Hoja3" sheetId="8" state="hidden" r:id="rId6"/>
    <sheet name="Hoja1" sheetId="6" state="hidden" r:id="rId7"/>
  </sheets>
  <definedNames>
    <definedName name="_xlnm._FilterDatabase" localSheetId="6" hidden="1">Hoja1!$D$7:$I$166</definedName>
    <definedName name="_xlnm._FilterDatabase" localSheetId="5" hidden="1">Hoja3!$B$6:$I$117</definedName>
    <definedName name="_xlnm.Print_Area" localSheetId="2">'Cálculo de deuda tributaria'!$A$1:$W$66</definedName>
    <definedName name="_xlnm.Print_Area" localSheetId="0">'Instrucciones de relleno modelo'!$A$1:$T$37</definedName>
    <definedName name="_xlnm.Print_Area" localSheetId="1">'Modelo de comunicación'!$A$1:$W$66</definedName>
  </definedNames>
  <calcPr calcId="152511"/>
</workbook>
</file>

<file path=xl/calcChain.xml><?xml version="1.0" encoding="utf-8"?>
<calcChain xmlns="http://schemas.openxmlformats.org/spreadsheetml/2006/main">
  <c r="N65" i="1" l="1"/>
  <c r="R52" i="1" l="1"/>
  <c r="R30" i="1"/>
  <c r="R29" i="1"/>
  <c r="R28" i="1"/>
  <c r="R27" i="1"/>
  <c r="N26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R53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7" i="8"/>
  <c r="M7" i="6" l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6" i="6"/>
  <c r="F53" i="1" l="1"/>
  <c r="F53" i="5" s="1"/>
  <c r="H53" i="5" s="1"/>
  <c r="M53" i="5" s="1"/>
  <c r="E53" i="1"/>
  <c r="E53" i="5" s="1"/>
  <c r="F52" i="1"/>
  <c r="F52" i="5" s="1"/>
  <c r="H52" i="5" s="1"/>
  <c r="M52" i="5" s="1"/>
  <c r="E52" i="1"/>
  <c r="E52" i="5" s="1"/>
  <c r="F51" i="1"/>
  <c r="F51" i="5" s="1"/>
  <c r="E51" i="1"/>
  <c r="E51" i="5" s="1"/>
  <c r="F50" i="1"/>
  <c r="F50" i="5" s="1"/>
  <c r="E50" i="1"/>
  <c r="E50" i="5" s="1"/>
  <c r="F49" i="1"/>
  <c r="F49" i="5" s="1"/>
  <c r="H49" i="5" s="1"/>
  <c r="M49" i="5" s="1"/>
  <c r="E49" i="1"/>
  <c r="E49" i="5" s="1"/>
  <c r="F48" i="1"/>
  <c r="F48" i="5" s="1"/>
  <c r="H48" i="5" s="1"/>
  <c r="M48" i="5" s="1"/>
  <c r="E48" i="1"/>
  <c r="E48" i="5" s="1"/>
  <c r="E27" i="1"/>
  <c r="E27" i="5" s="1"/>
  <c r="E28" i="1"/>
  <c r="E28" i="5" s="1"/>
  <c r="E29" i="1"/>
  <c r="E29" i="5" s="1"/>
  <c r="E30" i="1"/>
  <c r="E30" i="5" s="1"/>
  <c r="E31" i="1"/>
  <c r="E31" i="5" s="1"/>
  <c r="E32" i="1"/>
  <c r="E32" i="5" s="1"/>
  <c r="E33" i="1"/>
  <c r="E33" i="5" s="1"/>
  <c r="E34" i="1"/>
  <c r="E34" i="5" s="1"/>
  <c r="E35" i="1"/>
  <c r="E35" i="5" s="1"/>
  <c r="E36" i="1"/>
  <c r="E36" i="5" s="1"/>
  <c r="E37" i="1"/>
  <c r="E37" i="5" s="1"/>
  <c r="E38" i="1"/>
  <c r="E38" i="5" s="1"/>
  <c r="E39" i="1"/>
  <c r="E39" i="5" s="1"/>
  <c r="E40" i="1"/>
  <c r="E40" i="5" s="1"/>
  <c r="E41" i="1"/>
  <c r="E41" i="5" s="1"/>
  <c r="E42" i="1"/>
  <c r="E42" i="5" s="1"/>
  <c r="E43" i="1"/>
  <c r="E43" i="5" s="1"/>
  <c r="E44" i="1"/>
  <c r="E44" i="5" s="1"/>
  <c r="E45" i="1"/>
  <c r="E45" i="5" s="1"/>
  <c r="E46" i="1"/>
  <c r="E46" i="5" s="1"/>
  <c r="E47" i="1"/>
  <c r="E47" i="5" s="1"/>
  <c r="E26" i="1"/>
  <c r="E26" i="5" s="1"/>
  <c r="F47" i="1"/>
  <c r="F47" i="5" s="1"/>
  <c r="F46" i="1"/>
  <c r="F46" i="5" s="1"/>
  <c r="F45" i="1"/>
  <c r="F45" i="5" s="1"/>
  <c r="H45" i="5" s="1"/>
  <c r="M45" i="5" s="1"/>
  <c r="F44" i="1"/>
  <c r="F44" i="5" s="1"/>
  <c r="H44" i="5" s="1"/>
  <c r="M44" i="5" s="1"/>
  <c r="F43" i="1"/>
  <c r="F43" i="5" s="1"/>
  <c r="F42" i="1"/>
  <c r="F42" i="5" s="1"/>
  <c r="F41" i="1"/>
  <c r="F41" i="5" s="1"/>
  <c r="H41" i="5" s="1"/>
  <c r="M41" i="5" s="1"/>
  <c r="F40" i="1"/>
  <c r="F40" i="5" s="1"/>
  <c r="H40" i="5" s="1"/>
  <c r="M40" i="5" s="1"/>
  <c r="R40" i="5" s="1"/>
  <c r="F39" i="1"/>
  <c r="F39" i="5" s="1"/>
  <c r="F38" i="1"/>
  <c r="F38" i="5" s="1"/>
  <c r="F37" i="1"/>
  <c r="F37" i="5" s="1"/>
  <c r="H37" i="5" s="1"/>
  <c r="M37" i="5" s="1"/>
  <c r="F36" i="1"/>
  <c r="F36" i="5" s="1"/>
  <c r="H36" i="5" s="1"/>
  <c r="M36" i="5" s="1"/>
  <c r="R36" i="5" s="1"/>
  <c r="F35" i="1"/>
  <c r="F35" i="5" s="1"/>
  <c r="F34" i="1"/>
  <c r="F34" i="5" s="1"/>
  <c r="F33" i="1"/>
  <c r="F33" i="5" s="1"/>
  <c r="H33" i="5" s="1"/>
  <c r="M33" i="5" s="1"/>
  <c r="F32" i="1"/>
  <c r="F32" i="5" s="1"/>
  <c r="H32" i="5" s="1"/>
  <c r="M32" i="5" s="1"/>
  <c r="R32" i="5" s="1"/>
  <c r="F31" i="1"/>
  <c r="F31" i="5" s="1"/>
  <c r="F30" i="1"/>
  <c r="F30" i="5" s="1"/>
  <c r="F29" i="1"/>
  <c r="F29" i="5" s="1"/>
  <c r="F28" i="1"/>
  <c r="F28" i="5" s="1"/>
  <c r="F27" i="1"/>
  <c r="F27" i="5" s="1"/>
  <c r="F26" i="1"/>
  <c r="R44" i="5" l="1"/>
  <c r="R53" i="5"/>
  <c r="R48" i="5"/>
  <c r="R52" i="5"/>
  <c r="H35" i="5"/>
  <c r="M35" i="5" s="1"/>
  <c r="R35" i="5" s="1"/>
  <c r="H43" i="5"/>
  <c r="M43" i="5" s="1"/>
  <c r="R43" i="5" s="1"/>
  <c r="H50" i="5"/>
  <c r="M50" i="5" s="1"/>
  <c r="R50" i="5" s="1"/>
  <c r="R37" i="5"/>
  <c r="R45" i="5"/>
  <c r="R49" i="5"/>
  <c r="H51" i="5"/>
  <c r="M51" i="5" s="1"/>
  <c r="R51" i="5" s="1"/>
  <c r="H31" i="5"/>
  <c r="M31" i="5" s="1"/>
  <c r="R31" i="5" s="1"/>
  <c r="H39" i="5"/>
  <c r="M39" i="5" s="1"/>
  <c r="R39" i="5" s="1"/>
  <c r="H47" i="5"/>
  <c r="M47" i="5" s="1"/>
  <c r="R47" i="5" s="1"/>
  <c r="R33" i="5"/>
  <c r="R41" i="5"/>
  <c r="H34" i="5"/>
  <c r="M34" i="5" s="1"/>
  <c r="R34" i="5" s="1"/>
  <c r="H38" i="5"/>
  <c r="M38" i="5" s="1"/>
  <c r="R38" i="5" s="1"/>
  <c r="H42" i="5"/>
  <c r="M42" i="5" s="1"/>
  <c r="R42" i="5" s="1"/>
  <c r="H46" i="5"/>
  <c r="M46" i="5" s="1"/>
  <c r="R46" i="5" s="1"/>
  <c r="H29" i="5"/>
  <c r="M29" i="5" s="1"/>
  <c r="R29" i="5" s="1"/>
  <c r="H28" i="5"/>
  <c r="M28" i="5" s="1"/>
  <c r="R28" i="5" s="1"/>
  <c r="R26" i="1"/>
  <c r="F26" i="5"/>
  <c r="H27" i="5"/>
  <c r="M27" i="5" s="1"/>
  <c r="R27" i="5" s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3" i="2"/>
  <c r="H26" i="5" l="1"/>
  <c r="H30" i="5"/>
  <c r="M30" i="5" s="1"/>
  <c r="R30" i="5" s="1"/>
  <c r="M26" i="5" l="1"/>
  <c r="R26" i="5" s="1"/>
  <c r="R54" i="5" s="1"/>
</calcChain>
</file>

<file path=xl/sharedStrings.xml><?xml version="1.0" encoding="utf-8"?>
<sst xmlns="http://schemas.openxmlformats.org/spreadsheetml/2006/main" count="2466" uniqueCount="898">
  <si>
    <t>NIF</t>
  </si>
  <si>
    <t>Apellidos y nombre o Razón Social</t>
  </si>
  <si>
    <t>Nº</t>
  </si>
  <si>
    <t>Escalera</t>
  </si>
  <si>
    <t>Piso</t>
  </si>
  <si>
    <t>Puerta</t>
  </si>
  <si>
    <t>C.P</t>
  </si>
  <si>
    <t>Provincia</t>
  </si>
  <si>
    <t>Localidad</t>
  </si>
  <si>
    <t>Teléfono</t>
  </si>
  <si>
    <t>Correo electrónico</t>
  </si>
  <si>
    <t>Código de Actividad (CAF)</t>
  </si>
  <si>
    <t>MODELO DE COMUNICACIÓN DE EXISTENCIAS DE GASES FLUORADOS A FECHA 1 DE SEPTIEMBRE PARA REVENDEDORES (CÓDIGO GV)</t>
  </si>
  <si>
    <t>Nombre del Refrigerante (R-XXX)</t>
  </si>
  <si>
    <t>Código de la Oficina Gestora</t>
  </si>
  <si>
    <t>Cantidad disponible en el almacén a 01/09/2022 (en kg)</t>
  </si>
  <si>
    <t>Epígrafe</t>
  </si>
  <si>
    <t>Código de gestión</t>
  </si>
  <si>
    <t>Códigos Gestión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</si>
  <si>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</si>
  <si>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</si>
  <si>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</si>
  <si>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</si>
  <si>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</si>
  <si>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</si>
  <si>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</si>
  <si>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</si>
  <si>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</si>
  <si>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</si>
  <si>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</si>
  <si>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</si>
  <si>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</si>
  <si>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</si>
  <si>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</si>
  <si>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</si>
  <si>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</si>
  <si>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</si>
  <si>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</si>
  <si>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</si>
  <si>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</si>
  <si>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</si>
  <si>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</si>
  <si>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</si>
  <si>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</si>
  <si>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2.1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</si>
  <si>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</si>
  <si>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</si>
  <si>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</si>
  <si>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</si>
  <si>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</si>
  <si>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</si>
  <si>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</si>
  <si>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</si>
  <si>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</si>
  <si>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</si>
  <si>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</si>
  <si>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</si>
  <si>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</si>
  <si>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</si>
  <si>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</si>
  <si>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</si>
  <si>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</si>
  <si>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</si>
  <si>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</si>
  <si>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</si>
  <si>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</si>
  <si>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</si>
  <si>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</si>
  <si>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PXX</t>
  </si>
  <si>
    <t>3.1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</si>
  <si>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</si>
  <si>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</si>
  <si>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</si>
  <si>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</si>
  <si>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</si>
  <si>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</si>
  <si>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</si>
  <si>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</si>
  <si>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</si>
  <si>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</si>
  <si>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</si>
  <si>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</si>
  <si>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</si>
  <si>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</si>
  <si>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</si>
  <si>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</si>
  <si>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</si>
  <si>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</si>
  <si>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</si>
  <si>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</si>
  <si>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</si>
  <si>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</si>
  <si>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</si>
  <si>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</si>
  <si>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</si>
  <si>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</si>
  <si>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</si>
  <si>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</si>
  <si>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</si>
  <si>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</si>
  <si>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</si>
  <si>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</si>
  <si>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</si>
  <si>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</si>
  <si>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</si>
  <si>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</si>
  <si>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</si>
  <si>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</si>
  <si>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</si>
  <si>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</si>
  <si>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</si>
  <si>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</si>
  <si>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</si>
  <si>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</si>
  <si>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</si>
  <si>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</si>
  <si>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</si>
  <si>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</si>
  <si>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TXX</t>
  </si>
  <si>
    <t>3.2</t>
  </si>
  <si>
    <r>
      <t>SF</t>
    </r>
    <r>
      <rPr>
        <vertAlign val="subscript"/>
        <sz val="11"/>
        <color theme="1"/>
        <rFont val="Calibri"/>
        <family val="2"/>
        <scheme val="minor"/>
      </rPr>
      <t>6</t>
    </r>
  </si>
  <si>
    <t>oficina gestora</t>
  </si>
  <si>
    <t>R-23</t>
  </si>
  <si>
    <t>R-32</t>
  </si>
  <si>
    <t>HFC-41</t>
  </si>
  <si>
    <t>HFC-43-10mee</t>
  </si>
  <si>
    <t>Gas</t>
  </si>
  <si>
    <t>R-125</t>
  </si>
  <si>
    <t>HFC-134</t>
  </si>
  <si>
    <t>R-134A</t>
  </si>
  <si>
    <t>HFC-152A</t>
  </si>
  <si>
    <t>HFC-143</t>
  </si>
  <si>
    <t>R-143A</t>
  </si>
  <si>
    <t>R-227EA</t>
  </si>
  <si>
    <t>HFC-236CB</t>
  </si>
  <si>
    <t>HFC-236EA</t>
  </si>
  <si>
    <t>R-236FA</t>
  </si>
  <si>
    <t>HFC-245CA</t>
  </si>
  <si>
    <t>R-245FA</t>
  </si>
  <si>
    <t>HFC-365MFC</t>
  </si>
  <si>
    <t>R-14</t>
  </si>
  <si>
    <t>R-116</t>
  </si>
  <si>
    <t>R-218</t>
  </si>
  <si>
    <t>Perfluorobutano</t>
  </si>
  <si>
    <t>Perfluoropentano</t>
  </si>
  <si>
    <t>Perfluorohexano</t>
  </si>
  <si>
    <t>R-C318</t>
  </si>
  <si>
    <t>R-404A</t>
  </si>
  <si>
    <t>R-407A</t>
  </si>
  <si>
    <t>R-407B</t>
  </si>
  <si>
    <t>R-407C</t>
  </si>
  <si>
    <t>R-407F</t>
  </si>
  <si>
    <t>R-410A</t>
  </si>
  <si>
    <t>R-410B</t>
  </si>
  <si>
    <t>R-413A</t>
  </si>
  <si>
    <t>R-417A</t>
  </si>
  <si>
    <t>R-417B</t>
  </si>
  <si>
    <t>R-422A</t>
  </si>
  <si>
    <t>R-422D</t>
  </si>
  <si>
    <t>R-424A</t>
  </si>
  <si>
    <t>R-426A</t>
  </si>
  <si>
    <t>R-427A</t>
  </si>
  <si>
    <t>R-428A</t>
  </si>
  <si>
    <t>R-434A</t>
  </si>
  <si>
    <t>R-437A</t>
  </si>
  <si>
    <t>R-438A</t>
  </si>
  <si>
    <t>R-442A</t>
  </si>
  <si>
    <t>R-507A</t>
  </si>
  <si>
    <t>R-508A</t>
  </si>
  <si>
    <t>R-508B</t>
  </si>
  <si>
    <t>Otro preparados (II)</t>
  </si>
  <si>
    <t>Otro preparados (III)</t>
  </si>
  <si>
    <t>D02200</t>
  </si>
  <si>
    <t>D03200</t>
  </si>
  <si>
    <t>D01600</t>
  </si>
  <si>
    <t>D04200</t>
  </si>
  <si>
    <t>D05200</t>
  </si>
  <si>
    <t>D06200</t>
  </si>
  <si>
    <t>D07200</t>
  </si>
  <si>
    <t>D08200</t>
  </si>
  <si>
    <t>D09200</t>
  </si>
  <si>
    <t>D10200</t>
  </si>
  <si>
    <t>D11200</t>
  </si>
  <si>
    <t>D12200</t>
  </si>
  <si>
    <t>D13200</t>
  </si>
  <si>
    <t>D14200</t>
  </si>
  <si>
    <t>D15200</t>
  </si>
  <si>
    <t>D16200</t>
  </si>
  <si>
    <t>D17200</t>
  </si>
  <si>
    <t>D18200</t>
  </si>
  <si>
    <t>D19200</t>
  </si>
  <si>
    <t>D20600</t>
  </si>
  <si>
    <t>D21200</t>
  </si>
  <si>
    <t>D22200</t>
  </si>
  <si>
    <t>D23200</t>
  </si>
  <si>
    <t>D24200</t>
  </si>
  <si>
    <t>D25200</t>
  </si>
  <si>
    <t>D26200</t>
  </si>
  <si>
    <t>D27200</t>
  </si>
  <si>
    <t>D28200</t>
  </si>
  <si>
    <t>D29200</t>
  </si>
  <si>
    <t>D30200</t>
  </si>
  <si>
    <t>D31600</t>
  </si>
  <si>
    <t>D32200</t>
  </si>
  <si>
    <t>D33200</t>
  </si>
  <si>
    <t>D34200</t>
  </si>
  <si>
    <t>D35200</t>
  </si>
  <si>
    <t>D36200</t>
  </si>
  <si>
    <t>D37200</t>
  </si>
  <si>
    <t>D38200</t>
  </si>
  <si>
    <t>D39200</t>
  </si>
  <si>
    <t>D40200</t>
  </si>
  <si>
    <t>D41200</t>
  </si>
  <si>
    <t>D42200</t>
  </si>
  <si>
    <t>D43200</t>
  </si>
  <si>
    <t>D44200</t>
  </si>
  <si>
    <t>D45200</t>
  </si>
  <si>
    <t>D46200</t>
  </si>
  <si>
    <t>D47200</t>
  </si>
  <si>
    <t>D49200</t>
  </si>
  <si>
    <t>D50200</t>
  </si>
  <si>
    <t>D51200</t>
  </si>
  <si>
    <t>D52200</t>
  </si>
  <si>
    <t>D53200</t>
  </si>
  <si>
    <t>D54200</t>
  </si>
  <si>
    <t>D55200</t>
  </si>
  <si>
    <t>D56200</t>
  </si>
  <si>
    <t>Álava</t>
  </si>
  <si>
    <t>Albacete</t>
  </si>
  <si>
    <t>Alicante</t>
  </si>
  <si>
    <t>Almería</t>
  </si>
  <si>
    <t>Ávila</t>
  </si>
  <si>
    <t>Badajoz</t>
  </si>
  <si>
    <t>Illes Balears</t>
  </si>
  <si>
    <t>Barcelona</t>
  </si>
  <si>
    <t>Burgos</t>
  </si>
  <si>
    <t>Cáceres</t>
  </si>
  <si>
    <t>Cádiz</t>
  </si>
  <si>
    <t>Castellón</t>
  </si>
  <si>
    <t>Ciudad Real</t>
  </si>
  <si>
    <t>Córdoba</t>
  </si>
  <si>
    <t>A Coruña</t>
  </si>
  <si>
    <t>Cuenca</t>
  </si>
  <si>
    <t>Girona</t>
  </si>
  <si>
    <t>Granda</t>
  </si>
  <si>
    <t>Guadalajara</t>
  </si>
  <si>
    <t>Guipúzcoa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</si>
  <si>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</si>
  <si>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</si>
  <si>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</si>
  <si>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</si>
  <si>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</si>
  <si>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</si>
  <si>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</si>
  <si>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</si>
  <si>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</si>
  <si>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</si>
  <si>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</si>
  <si>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Ourense</t>
  </si>
  <si>
    <t>Oviedo</t>
  </si>
  <si>
    <t>Palencia</t>
  </si>
  <si>
    <t>Las Palmas</t>
  </si>
  <si>
    <t>Pontevedra</t>
  </si>
  <si>
    <t>Salamanca</t>
  </si>
  <si>
    <t>Sta Cruz de Tenerife</t>
  </si>
  <si>
    <t>Santander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</si>
  <si>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</si>
  <si>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</si>
  <si>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</si>
  <si>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</si>
  <si>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</si>
  <si>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</si>
  <si>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</si>
  <si>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</si>
  <si>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</si>
  <si>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</si>
  <si>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Cartagena</t>
  </si>
  <si>
    <t>Gijón</t>
  </si>
  <si>
    <t>Jerez de la Frontera</t>
  </si>
  <si>
    <t>Vigo</t>
  </si>
  <si>
    <t>Ceuta</t>
  </si>
  <si>
    <t>Melilla</t>
  </si>
  <si>
    <t>Vizcaya</t>
  </si>
  <si>
    <t>HFC-41 (regenerado)</t>
  </si>
  <si>
    <t>HFC-43-10mee (regenerado)</t>
  </si>
  <si>
    <t>HFC-134 (regenerado)</t>
  </si>
  <si>
    <t>HFC-143 (regenerado)</t>
  </si>
  <si>
    <t>Perfluorobutano (regenerado)</t>
  </si>
  <si>
    <t>Perfluoropentano (regenerado)</t>
  </si>
  <si>
    <t>Perfluorohexano (regenerado)</t>
  </si>
  <si>
    <t>R-404A (regenerado)</t>
  </si>
  <si>
    <t>R-407A (regenerado)</t>
  </si>
  <si>
    <t>R-407C (regenerado)</t>
  </si>
  <si>
    <t>R-407B (regenerado)</t>
  </si>
  <si>
    <t>R-407F (regenerado)</t>
  </si>
  <si>
    <t>R-410A (regenerado)</t>
  </si>
  <si>
    <t>R-410B (regenerado)</t>
  </si>
  <si>
    <t>R-413A (regenerado)</t>
  </si>
  <si>
    <t>R-417A (regenerado)</t>
  </si>
  <si>
    <t>R-417B (regenerado)</t>
  </si>
  <si>
    <t>R-422A (regenerado)</t>
  </si>
  <si>
    <t>R-422D (regenerado)</t>
  </si>
  <si>
    <t>R-424A (regenerado)</t>
  </si>
  <si>
    <t>R-426A (regenerado)</t>
  </si>
  <si>
    <t>R-427A (regenerado)</t>
  </si>
  <si>
    <t>R-428A (regenerado)</t>
  </si>
  <si>
    <t>R-434A (regenerado)</t>
  </si>
  <si>
    <t>R-437A (regenerado)</t>
  </si>
  <si>
    <t>R-438A (regenerado)</t>
  </si>
  <si>
    <t>R-442A (regenerado)</t>
  </si>
  <si>
    <t>R-507A (regenerado)</t>
  </si>
  <si>
    <t>R-508A (regenerado)</t>
  </si>
  <si>
    <t>R-508B (regenerado)</t>
  </si>
  <si>
    <t>Empresa asociada a</t>
  </si>
  <si>
    <t>LOGO ASOCIACICIÓN</t>
  </si>
  <si>
    <t>Logo empresa instaladora</t>
  </si>
  <si>
    <t>D/Dña</t>
  </si>
  <si>
    <t xml:space="preserve">con DNI </t>
  </si>
  <si>
    <t>certifica que:</t>
  </si>
  <si>
    <t>El inventario de gases fluorados en poseesión de la empresa</t>
  </si>
  <si>
    <t xml:space="preserve"> como responsable de la empresa</t>
  </si>
  <si>
    <t>día</t>
  </si>
  <si>
    <t>Firma del responsable</t>
  </si>
  <si>
    <t>Sello empresa</t>
  </si>
  <si>
    <t>1. Rellenar los datos requeridos en las filas 18,19,20,21, y 22:</t>
  </si>
  <si>
    <t>a) NIF de la empresa o autónomo titular del CAF</t>
  </si>
  <si>
    <t>b) Nombre y apellidos o Razón social del autónomo titular del CAF</t>
  </si>
  <si>
    <t>Domicilio (nombre y tipo de vía)</t>
  </si>
  <si>
    <t>c) Domicilio del establecimiento (nombre y tipo de vía)</t>
  </si>
  <si>
    <t>d) Número de la vía donde se sitúa el establecimiento</t>
  </si>
  <si>
    <t>e) Escalera dónde se sitúa el establecimiento (si procede)</t>
  </si>
  <si>
    <t>f) Piso del domicilio del establecimiento (si procede)</t>
  </si>
  <si>
    <t xml:space="preserve">g) Puerta del domicilio del establecimiento  (si procede) </t>
  </si>
  <si>
    <t>i) Provincia (selección mediante lista desplegable)</t>
  </si>
  <si>
    <t>j) Localidad donde se sitúa el establecimiento</t>
  </si>
  <si>
    <t>k) Teléfono y correo electrónico de contacto</t>
  </si>
  <si>
    <t>l) Nº CAF de la Empresa</t>
  </si>
  <si>
    <t>m) Código de la oficina gestora en la que se inscribió</t>
  </si>
  <si>
    <t>Instrucciones de cumplimentación</t>
  </si>
  <si>
    <r>
      <t>PCA del gas refrigerante (kg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/kg de Gas)</t>
    </r>
  </si>
  <si>
    <t>Oficina gestora-provinica</t>
  </si>
  <si>
    <t>sedes Ofi. Gestora</t>
  </si>
  <si>
    <t>PCA gases</t>
  </si>
  <si>
    <t>Otros preparados  (regenerados)</t>
  </si>
  <si>
    <t xml:space="preserve">Otros preparados </t>
  </si>
  <si>
    <t>provincia</t>
  </si>
  <si>
    <r>
      <t>Nota: Los PCAs de los gases refrigerantes se encuentran en la tabla A, del apéndice 1, de la IF-02 del RSIF. Página 50 del documento PDF
Disponible en:</t>
    </r>
    <r>
      <rPr>
        <i/>
        <u/>
        <sz val="18"/>
        <color theme="1"/>
        <rFont val="Arial"/>
        <family val="2"/>
      </rPr>
      <t xml:space="preserve"> https://www.boe.es/buscar/pdf/2019/BOE-A-2019-15228-consolidado.pdf </t>
    </r>
  </si>
  <si>
    <t>CÁLCULO DE LA DEUDA TRIBUTARIA DE LAS EXISTENCIAS A FECHA 1 DE SEPTIEMBRE PARA REVENDEDORES (CÓDIGO GV)</t>
  </si>
  <si>
    <t>h) Código Postal (C.P)</t>
  </si>
  <si>
    <t>Cálculo de la deuda tributaria (€)</t>
  </si>
  <si>
    <t>En caso de otros preparados indicar el nombre (R-XXX)</t>
  </si>
  <si>
    <t>En caso de otros preparados indicar la composición</t>
  </si>
  <si>
    <t>A1</t>
  </si>
  <si>
    <t>R-11</t>
  </si>
  <si>
    <t>Triclorofluormetano</t>
  </si>
  <si>
    <t>CCl3F(10)</t>
  </si>
  <si>
    <t>ND</t>
  </si>
  <si>
    <t>R-12</t>
  </si>
  <si>
    <t>Diclorodiflurometano</t>
  </si>
  <si>
    <t>CCl2F2(10)</t>
  </si>
  <si>
    <t>R-12B1</t>
  </si>
  <si>
    <t>Bromoclorodiflurometano</t>
  </si>
  <si>
    <t>CBrClF2(10)</t>
  </si>
  <si>
    <t>R-13</t>
  </si>
  <si>
    <t>Clorotrifluormetano</t>
  </si>
  <si>
    <t>CClF3(10)</t>
  </si>
  <si>
    <t>R-13B1</t>
  </si>
  <si>
    <t>Bromotrifluormetano</t>
  </si>
  <si>
    <t>CBrF3(10)</t>
  </si>
  <si>
    <t>Tetrafluoruro de carbono</t>
  </si>
  <si>
    <t>R-22</t>
  </si>
  <si>
    <t>Clorodifluormetano</t>
  </si>
  <si>
    <t>CHClF2(10)</t>
  </si>
  <si>
    <t>Trifluormetano</t>
  </si>
  <si>
    <t>CHF3(11)</t>
  </si>
  <si>
    <t>R-113</t>
  </si>
  <si>
    <t>1,1,2-Tricloro-1,2,2trifluoretano</t>
  </si>
  <si>
    <t>CCL2FCCIF2(10)</t>
  </si>
  <si>
    <t>R-114</t>
  </si>
  <si>
    <t>1,2-Dicloro-1,1,2,2 tetrafluoretano</t>
  </si>
  <si>
    <t>CClF2CCIF2(10)</t>
  </si>
  <si>
    <t>R-115</t>
  </si>
  <si>
    <t>2-Cloro-1,1,1,2,2pentafluoretano</t>
  </si>
  <si>
    <t>CF3CClF2(10)</t>
  </si>
  <si>
    <t>Hexafluoretano</t>
  </si>
  <si>
    <t>CF3CF3(11)</t>
  </si>
  <si>
    <t>R-124</t>
  </si>
  <si>
    <t>2-Cloro-1,1,1,2tetrafluoretano</t>
  </si>
  <si>
    <t>CF3CHClF(10)</t>
  </si>
  <si>
    <t>Pentafluoretano</t>
  </si>
  <si>
    <t>1,1,1,2-Tetrafluoretano</t>
  </si>
  <si>
    <t>CF3CH2F(11)</t>
  </si>
  <si>
    <t>Octofluorpropano</t>
  </si>
  <si>
    <t>CF3CF2CF3 (11)</t>
  </si>
  <si>
    <t>1,1,1,2,3,3,3-Heptafluorpropano</t>
  </si>
  <si>
    <t>CF3CHFCF3(11)</t>
  </si>
  <si>
    <t>1,1,1,3,3,3-Hexafluorpropano</t>
  </si>
  <si>
    <t>CF3CH2CF3(11)</t>
  </si>
  <si>
    <t>Trans-1-cloro-3,3,3trifluorprop-1-N</t>
  </si>
  <si>
    <t>CF3CH=CHCl(10)</t>
  </si>
  <si>
    <t>Octofluorciclobutano</t>
  </si>
  <si>
    <t>C4F8(11)</t>
  </si>
  <si>
    <t>R-500</t>
  </si>
  <si>
    <t>CCl2F2 + CHF2CH3 (10;11)</t>
  </si>
  <si>
    <t>R-501</t>
  </si>
  <si>
    <t>CCl2F2 + CHClF2 (10;11)</t>
  </si>
  <si>
    <t>R-502</t>
  </si>
  <si>
    <t>CHClF2+ CF3CClF2(10;11)</t>
  </si>
  <si>
    <t>R-503</t>
  </si>
  <si>
    <t>CHF3+CClF3(10;11)</t>
  </si>
  <si>
    <t>R-504</t>
  </si>
  <si>
    <t>CH2F2+CClF2CF3 (10;11)</t>
  </si>
  <si>
    <t>CF3CHF2CF3CH3 (11)</t>
  </si>
  <si>
    <t>CHF3+C2F6(11)</t>
  </si>
  <si>
    <t>CHF3+C2F6 (11)</t>
  </si>
  <si>
    <t>R-509A</t>
  </si>
  <si>
    <t>CHClF2+ C3F8 (10;11)</t>
  </si>
  <si>
    <t>CH2FCF3+CF3CF=CH2 (11)</t>
  </si>
  <si>
    <t>R-718</t>
  </si>
  <si>
    <t>Agua</t>
  </si>
  <si>
    <t>H2O</t>
  </si>
  <si>
    <t>R-744</t>
  </si>
  <si>
    <t>Dióxido de carbono</t>
  </si>
  <si>
    <t>CO2</t>
  </si>
  <si>
    <t>A1/A1</t>
  </si>
  <si>
    <t>R-401A</t>
  </si>
  <si>
    <t>CHClF2+ CHF2CH3+CF3CHClF (10;11)</t>
  </si>
  <si>
    <t>R-401B</t>
  </si>
  <si>
    <t>CHClF2+ CHF2CH3 CF3CHClF (10;11)</t>
  </si>
  <si>
    <t>R-401C</t>
  </si>
  <si>
    <t>CHClF2+ CHF2CH3+ CF3CHClF (10;11)</t>
  </si>
  <si>
    <t>R-402A</t>
  </si>
  <si>
    <t>CF3CHF2+ C3H8+ CHClF2 (10;11)</t>
  </si>
  <si>
    <t>R-402B</t>
  </si>
  <si>
    <t>R-403A</t>
  </si>
  <si>
    <t>C3H8+CHClF2+ C3F8 (10;11)</t>
  </si>
  <si>
    <t>R-403B</t>
  </si>
  <si>
    <t>A1 / A1</t>
  </si>
  <si>
    <t>CF3CHF2+ CF3CH3+ CF3CH2F (11)</t>
  </si>
  <si>
    <t>R-405A</t>
  </si>
  <si>
    <t>CHClF2+ CHF2CH3+ CH3CClF2+ C4F8 (10;11)</t>
  </si>
  <si>
    <t>CH2F2+ CF3CHF2+ CF3CH2F (11)</t>
  </si>
  <si>
    <t>R-407D</t>
  </si>
  <si>
    <t>R-407E</t>
  </si>
  <si>
    <t>R-407H</t>
  </si>
  <si>
    <t>CH2F2 / CHF2-CF3 / CF3CH2F (11)</t>
  </si>
  <si>
    <t>R-408A</t>
  </si>
  <si>
    <t>CF3CHF2+ CF3CH3+ CHClF2 (10;11)</t>
  </si>
  <si>
    <t>R-409A</t>
  </si>
  <si>
    <t>CHClF2+ CF3CHClF+ CH3CClF2 (10;11)</t>
  </si>
  <si>
    <t>R-409B</t>
  </si>
  <si>
    <t>CH2F2+ CF3CHF2 (11)</t>
  </si>
  <si>
    <t>CHClF2+ CF3CHClF+ C4H10 (10;11)</t>
  </si>
  <si>
    <t>CF3CHF2+ CF3CH3+ C3H8+CHClF2 (10;11)</t>
  </si>
  <si>
    <t>R-414A</t>
  </si>
  <si>
    <t>CHClF2+CF3CHClF+CH(CH3)3+CH3CClF2 (10;11)</t>
  </si>
  <si>
    <t>R-414B</t>
  </si>
  <si>
    <t>R-416A</t>
  </si>
  <si>
    <t>CF3CH2F+ CF3CHClF+ C4H10 (10;11)</t>
  </si>
  <si>
    <t>CF3CHF2+ CF3CH2F+ C4H10 (11)</t>
  </si>
  <si>
    <t>A/A1</t>
  </si>
  <si>
    <t>R-417C</t>
  </si>
  <si>
    <t>R-119A</t>
  </si>
  <si>
    <t>CF3CHF2+ C3H8+ C3F8 (11)</t>
  </si>
  <si>
    <t>R-420A</t>
  </si>
  <si>
    <t>CF3CH2F+CClF2CH3 (10;11)</t>
  </si>
  <si>
    <t>R-421A</t>
  </si>
  <si>
    <t>CF3CHF2+CF3CH2F (11)</t>
  </si>
  <si>
    <t>R-421B</t>
  </si>
  <si>
    <t>CF3CHF+CF3CH2F+CH(CH3)3 (11)</t>
  </si>
  <si>
    <t>R-422B</t>
  </si>
  <si>
    <t>CF3CHF2+CF3CH2F+CH(CH3)3 (11)</t>
  </si>
  <si>
    <t>R-422C</t>
  </si>
  <si>
    <t>A1/A</t>
  </si>
  <si>
    <t>CF3CHF2+CF3CH2F+CH(CH3)3(11)</t>
  </si>
  <si>
    <t>R-422E</t>
  </si>
  <si>
    <t>R-423A</t>
  </si>
  <si>
    <t>CF3CH2F+ CF3CHFCF3 (11)</t>
  </si>
  <si>
    <t>CHF2CF3+CH2FCF3+C4H10 +C4H10+C5H12 (11)</t>
  </si>
  <si>
    <t>R-425A</t>
  </si>
  <si>
    <t>CH2F2+CF3CH2F+ CF3CHFCF3 (11)</t>
  </si>
  <si>
    <t>CHF2CF3+ CH2FCF3+ C4H10+C5H12 (11)</t>
  </si>
  <si>
    <t>R-427</t>
  </si>
  <si>
    <t>CH2F2+ CF3CHF2+CF3CH3+ CF3CH2F (11)</t>
  </si>
  <si>
    <t>–</t>
  </si>
  <si>
    <t>CH2F2+CF3CHF2+CF3 CH3+CF3CH2F (11)</t>
  </si>
  <si>
    <t>CHF2CF3+CH3CF3+ C3H8+C4H10 (11)</t>
  </si>
  <si>
    <t>CHF2CF3+CH3CF3+CH2FCF3+C4H10 (11)</t>
  </si>
  <si>
    <t>HF2CF3+CH2FCF3+CH(CH3)3+ CH3CH2CH2+CH2CH3 (11)</t>
  </si>
  <si>
    <t>CHF2CF3+C3F8+CF3CH2F (11)</t>
  </si>
  <si>
    <t>CH2F2+CHF2CF3+CH2FCF3++CF3CH2F+C4H10+C5H12+CH3 CH2CH2CH2CH3 (11)</t>
  </si>
  <si>
    <t>R-453A</t>
  </si>
  <si>
    <t>CH2F2+ CHF2F3+CH2FCF3+CF3CHFCF3+CH3(CH2)2CH3+(CH3)2CH-CH2-CH3 (11)</t>
  </si>
  <si>
    <t>CH2F2+CHF2CF3+CH2FCF3+CH 3CHF2+CF3CHFCF3 (11)</t>
  </si>
  <si>
    <t>R-448A</t>
  </si>
  <si>
    <t>CH2F2+CF3CHF2+CH2CFCF3+ CF3CH2F+CHFCHCF3 (11)</t>
  </si>
  <si>
    <t>R-449A</t>
  </si>
  <si>
    <t>CF2F2+CF3CHF2+CF3CFCH2+ CF3CH2F (11)</t>
  </si>
  <si>
    <t>R-450A</t>
  </si>
  <si>
    <t>CF3CH2F+CF3CH=CHF (11)</t>
  </si>
  <si>
    <t>R-452A</t>
  </si>
  <si>
    <t>CH2F2+CF3CHF2+CF3CFCH2 (11)</t>
  </si>
  <si>
    <t>CF3CH2F+CF3CHF2+CH2F2+CF3CH3 (11)</t>
  </si>
  <si>
    <t>R-464A</t>
  </si>
  <si>
    <t>CH2F2+CHF2CF3+CHFCHF3+CF3CHFCF3 (11)</t>
  </si>
  <si>
    <t>CO2+CH2F2+CHF2CF3+CH2FCF 3+CHFCHCF3+CF3CHFCF3 (11)</t>
  </si>
  <si>
    <t>A2L</t>
  </si>
  <si>
    <t>Difluormetano</t>
  </si>
  <si>
    <t>CH2F2 (11)</t>
  </si>
  <si>
    <t>1,1,1-Trifluoretano</t>
  </si>
  <si>
    <t>CF3CH3 (11)</t>
  </si>
  <si>
    <t>2,3,3,3Tetrafluorpropeno</t>
  </si>
  <si>
    <t>CF3CF=CH2</t>
  </si>
  <si>
    <t>Trans 1,3,3,3 Tetrafluorpropeno</t>
  </si>
  <si>
    <t>CF3CH=CHF</t>
  </si>
  <si>
    <t>R-444A</t>
  </si>
  <si>
    <t>R-444B</t>
  </si>
  <si>
    <t>CH2F2+CH3CHF2+ CF3CH=CHF(11)</t>
  </si>
  <si>
    <t>R-445A</t>
  </si>
  <si>
    <t>R-446A</t>
  </si>
  <si>
    <t>CH2F2+CF3CH=CHF+C4H10 (11)</t>
  </si>
  <si>
    <t>R-447A</t>
  </si>
  <si>
    <t>CH2F2+CF3CHF2+ CF3CH=CHF (11)</t>
  </si>
  <si>
    <t>R-451A</t>
  </si>
  <si>
    <t>R-451B</t>
  </si>
  <si>
    <t>CF3CF=CH2+ CF3CH2F (11)</t>
  </si>
  <si>
    <t>R-452B</t>
  </si>
  <si>
    <t>R-454A</t>
  </si>
  <si>
    <t>CH2F2+CF3CFCH2 (11)</t>
  </si>
  <si>
    <t>R-454B</t>
  </si>
  <si>
    <t>R-454C</t>
  </si>
  <si>
    <t>R-455A</t>
  </si>
  <si>
    <t>CO2+CH2F2+CF3CF=CH2 (11)</t>
  </si>
  <si>
    <t>A2</t>
  </si>
  <si>
    <t>1,1-Dicloro-1-fluoretano</t>
  </si>
  <si>
    <t>CCl2FCH3 (10;11)</t>
  </si>
  <si>
    <t>1-Cloro-1,1-difluoretano</t>
  </si>
  <si>
    <t>CClF2CH3 (10;11)</t>
  </si>
  <si>
    <t>1,1-Difluoretano</t>
  </si>
  <si>
    <t>R-160</t>
  </si>
  <si>
    <t>Cloruro de etilo</t>
  </si>
  <si>
    <t>CH3CH2Cl</t>
  </si>
  <si>
    <t>R-512A</t>
  </si>
  <si>
    <t>A1/A2</t>
  </si>
  <si>
    <t>R-406A</t>
  </si>
  <si>
    <t>CHClF2+ CH(CH3)3+ CClF2CH3 (10;11)</t>
  </si>
  <si>
    <t>R-411A</t>
  </si>
  <si>
    <t>C3H6+CHClF2+ CHF2CH3 (10;11)</t>
  </si>
  <si>
    <t>R-411B</t>
  </si>
  <si>
    <t>R-412A</t>
  </si>
  <si>
    <t>CHClF2+C3F8+CCIF2CH3 (10;11)</t>
  </si>
  <si>
    <t>C3F8+ CF3CH2F+ CH(CH3)3 (11)</t>
  </si>
  <si>
    <t>R-415A</t>
  </si>
  <si>
    <t>CHClF2+CHF2CH3 (10;11)</t>
  </si>
  <si>
    <t>R-415B</t>
  </si>
  <si>
    <t>R-418A</t>
  </si>
  <si>
    <t>C3H8+CHClF2+CHF2CH3 (10;11)</t>
  </si>
  <si>
    <t>R-419A</t>
  </si>
  <si>
    <t>CF3CHF2+CF3CH2F+CH3OCH3 (11)</t>
  </si>
  <si>
    <t>R-419B</t>
  </si>
  <si>
    <t>R-439A</t>
  </si>
  <si>
    <t>CH2F2+CF3CHF2+CH(CH3)3 (11)</t>
  </si>
  <si>
    <t>R-440A</t>
  </si>
  <si>
    <t>B1</t>
  </si>
  <si>
    <t>R-21</t>
  </si>
  <si>
    <t>Diclorofluormetano</t>
  </si>
  <si>
    <t>CHCl2F (10)</t>
  </si>
  <si>
    <t>R-123</t>
  </si>
  <si>
    <t>2,2-Dicloro-1,1,1-trifluoretano</t>
  </si>
  <si>
    <t>CF3CHCl2 (10)</t>
  </si>
  <si>
    <t>1,1,1,3,3 Pentafluor propano</t>
  </si>
  <si>
    <t>CF3CH2CHF2 (11)</t>
  </si>
  <si>
    <t>R-764</t>
  </si>
  <si>
    <t>Dióxido de azufre</t>
  </si>
  <si>
    <t>SO2</t>
  </si>
  <si>
    <t>B2L</t>
  </si>
  <si>
    <t>R-717</t>
  </si>
  <si>
    <t>Amoníaco</t>
  </si>
  <si>
    <t>NH3</t>
  </si>
  <si>
    <t>B2</t>
  </si>
  <si>
    <t>R-30</t>
  </si>
  <si>
    <t>Diclorometano (cloruro de etileno)</t>
  </si>
  <si>
    <t>CH2Cl2 (10)</t>
  </si>
  <si>
    <t>R-40</t>
  </si>
  <si>
    <t>Cloruro de metilo</t>
  </si>
  <si>
    <t>CH3Cl (10)</t>
  </si>
  <si>
    <t>R-611</t>
  </si>
  <si>
    <t>Formiato de metilo</t>
  </si>
  <si>
    <t>C2H4O2</t>
  </si>
  <si>
    <t>R-1130</t>
  </si>
  <si>
    <t>1,2-Dicloroetileno</t>
  </si>
  <si>
    <t>CHCl = CHCl</t>
  </si>
  <si>
    <t>A3</t>
  </si>
  <si>
    <t>R-50</t>
  </si>
  <si>
    <t>Metano</t>
  </si>
  <si>
    <t>CH4</t>
  </si>
  <si>
    <t>R-170</t>
  </si>
  <si>
    <t>Etano</t>
  </si>
  <si>
    <t>C2H6</t>
  </si>
  <si>
    <t>R-290</t>
  </si>
  <si>
    <t>Propano</t>
  </si>
  <si>
    <t>C3H8</t>
  </si>
  <si>
    <t>R-600</t>
  </si>
  <si>
    <t>Butano</t>
  </si>
  <si>
    <t>C4H10</t>
  </si>
  <si>
    <t>2 Metilpropano (Isobutano)</t>
  </si>
  <si>
    <t>CH(CH3)3</t>
  </si>
  <si>
    <t>R-601</t>
  </si>
  <si>
    <t>Pentano</t>
  </si>
  <si>
    <t>C5H10</t>
  </si>
  <si>
    <t>2 Metilbutano (Isopentano)</t>
  </si>
  <si>
    <t>(CH3)2CHCH2CH3</t>
  </si>
  <si>
    <t>R-1150</t>
  </si>
  <si>
    <t>Etileno</t>
  </si>
  <si>
    <t>CH2 = CH2</t>
  </si>
  <si>
    <t>R-1270</t>
  </si>
  <si>
    <t>Propileno</t>
  </si>
  <si>
    <t>CH3CH=CH2</t>
  </si>
  <si>
    <t>R-E170</t>
  </si>
  <si>
    <t>Dimetileter</t>
  </si>
  <si>
    <t>CH3OCH3</t>
  </si>
  <si>
    <t>R-510A</t>
  </si>
  <si>
    <t>C2H6O+CH(CH3)3</t>
  </si>
  <si>
    <t>R-511A</t>
  </si>
  <si>
    <t>CH3H8+C2H6O</t>
  </si>
  <si>
    <t>A3/A3</t>
  </si>
  <si>
    <t>R-429A</t>
  </si>
  <si>
    <t>R-430A</t>
  </si>
  <si>
    <t>R-431A</t>
  </si>
  <si>
    <t>R-432A</t>
  </si>
  <si>
    <t>C3H6+C2H6O</t>
  </si>
  <si>
    <t>R-333A</t>
  </si>
  <si>
    <t>C3H6+ CH3H8</t>
  </si>
  <si>
    <t>R-433C</t>
  </si>
  <si>
    <t>R-435A</t>
  </si>
  <si>
    <t>R-436A</t>
  </si>
  <si>
    <t>R-436B</t>
  </si>
  <si>
    <t>R-441A</t>
  </si>
  <si>
    <t>C2H6+C3H8+CH(CH3)3+C4H10</t>
  </si>
  <si>
    <t>R-443A</t>
  </si>
  <si>
    <t>CH2F2+CH3H6+C2H6O</t>
  </si>
  <si>
    <t>categoría L</t>
  </si>
  <si>
    <t>NOMBRE</t>
  </si>
  <si>
    <t>COMPOSICÓN</t>
  </si>
  <si>
    <t>PCA</t>
  </si>
  <si>
    <t>INFLAMABILIDAD</t>
  </si>
  <si>
    <t>R-22/R-12 (75/25)</t>
  </si>
  <si>
    <t>R-22/R-115 (48.8/51.2)</t>
  </si>
  <si>
    <t>R-32/R-115 (48.2/51.8)</t>
  </si>
  <si>
    <t>R-23/R-116 (39/61)</t>
  </si>
  <si>
    <t>R-23/R-116 (46/54)</t>
  </si>
  <si>
    <t>R-22/R-218 (44/56)</t>
  </si>
  <si>
    <t>R-125/R-290/R-22 (60/2/38)</t>
  </si>
  <si>
    <t>R-125/R-290/R-22 (38/2/60)</t>
  </si>
  <si>
    <t>R-290/R-22/R-218 (5/75/20)</t>
  </si>
  <si>
    <t>FORMULA Y COMPOSICIÓN</t>
  </si>
  <si>
    <t>R-23/R-13 (40.1/59.9)</t>
  </si>
  <si>
    <t>R-290/R-22/R-218 (5/56/39)</t>
  </si>
  <si>
    <t>R-32/R-125 (50/50)</t>
  </si>
  <si>
    <t>R-32/R-125 (45/55)</t>
  </si>
  <si>
    <t>R-22/R-124/R-600 (50/47/3)</t>
  </si>
  <si>
    <t>R-XX1</t>
  </si>
  <si>
    <t>R-XX2</t>
  </si>
  <si>
    <t>R-XX3</t>
  </si>
  <si>
    <t>R-XX4</t>
  </si>
  <si>
    <t>R-XX5</t>
  </si>
  <si>
    <t>R-XX6</t>
  </si>
  <si>
    <t>R-XX7</t>
  </si>
  <si>
    <t>R-XX8</t>
  </si>
  <si>
    <t>R-XX9</t>
  </si>
  <si>
    <t>1.2.</t>
  </si>
  <si>
    <t>HFC - 23</t>
  </si>
  <si>
    <t>1.3.</t>
  </si>
  <si>
    <t>HFC - 32</t>
  </si>
  <si>
    <t>1.4.</t>
  </si>
  <si>
    <t>HFC - 41</t>
  </si>
  <si>
    <t>1.5.</t>
  </si>
  <si>
    <t>HFC - 43-10mee</t>
  </si>
  <si>
    <t>1.6.</t>
  </si>
  <si>
    <t>HFC - 125</t>
  </si>
  <si>
    <t>1.7.</t>
  </si>
  <si>
    <t>HFC - 134</t>
  </si>
  <si>
    <t>1.8.</t>
  </si>
  <si>
    <t>HFC - 134a</t>
  </si>
  <si>
    <t>1.9.</t>
  </si>
  <si>
    <t>HFC - 152a</t>
  </si>
  <si>
    <t>1.10.</t>
  </si>
  <si>
    <t>HFC - 143</t>
  </si>
  <si>
    <t>1.11.</t>
  </si>
  <si>
    <t>HFC - 143a</t>
  </si>
  <si>
    <t>1.12.</t>
  </si>
  <si>
    <t>HFC - 227ea</t>
  </si>
  <si>
    <t>1.13.</t>
  </si>
  <si>
    <t>HFC - 236cb</t>
  </si>
  <si>
    <t>1.14.</t>
  </si>
  <si>
    <t>HFC - 236ea</t>
  </si>
  <si>
    <t>1.15.</t>
  </si>
  <si>
    <t>HFC - 236fa</t>
  </si>
  <si>
    <t>1.16.</t>
  </si>
  <si>
    <t>HFC - 245ca</t>
  </si>
  <si>
    <t>1.17.</t>
  </si>
  <si>
    <t>HFC - 245fa</t>
  </si>
  <si>
    <t>1.18.</t>
  </si>
  <si>
    <t>HFC - 365mfc</t>
  </si>
  <si>
    <t>1.19.</t>
  </si>
  <si>
    <t>Perfluorometano</t>
  </si>
  <si>
    <t>1.20.</t>
  </si>
  <si>
    <t>Perfluoroetano</t>
  </si>
  <si>
    <t>1.21.</t>
  </si>
  <si>
    <t>Perfluoropropano</t>
  </si>
  <si>
    <t>1.22.</t>
  </si>
  <si>
    <t>1.23.</t>
  </si>
  <si>
    <t>1.24.</t>
  </si>
  <si>
    <t>1.25.</t>
  </si>
  <si>
    <t>Perfluorociclobutano</t>
  </si>
  <si>
    <t>pígrafe</t>
  </si>
  <si>
    <t>Gas fluorado de efecto invernadero</t>
  </si>
  <si>
    <t>Potencial de calentamiento atmosférico (PCA)</t>
  </si>
  <si>
    <t>Tipo €/Kg</t>
  </si>
  <si>
    <t>1.1.</t>
  </si>
  <si>
    <t>Hexafluoruro de azufre</t>
  </si>
  <si>
    <t>R-152A</t>
  </si>
  <si>
    <t>R-125/R-290/R-218 (86/5/9)</t>
  </si>
  <si>
    <t>R-125/R-134A/R-600/R-601 (19,5/78,5/1,40.6)</t>
  </si>
  <si>
    <t>R-1233ZD(E)</t>
  </si>
  <si>
    <t>R-1234ZE(E)</t>
  </si>
  <si>
    <t>R-32/R-E270/R-E170 (21/75/4)</t>
  </si>
  <si>
    <t>C3H6+C3H8+CH(CH3)3</t>
  </si>
  <si>
    <t>C3H8+CH(CH3)3</t>
  </si>
  <si>
    <t>R-290/R-E170 (95/5)</t>
  </si>
  <si>
    <t>R-1270/R-E170 (80/20)</t>
  </si>
  <si>
    <t>R-513A</t>
  </si>
  <si>
    <t>R-1234YF</t>
  </si>
  <si>
    <t>R-141B</t>
  </si>
  <si>
    <t>R-142B</t>
  </si>
  <si>
    <t>R-600A</t>
  </si>
  <si>
    <t>R-601A</t>
  </si>
  <si>
    <t>R-125/R-143A (50/50)</t>
  </si>
  <si>
    <t>R-125/R-143A/R-134A (44/52/4)</t>
  </si>
  <si>
    <t>R-32/R-125/R-134A (20/40/40)</t>
  </si>
  <si>
    <t>R-32/R-125/R-134A (10/70/20)</t>
  </si>
  <si>
    <t>R-32/R-125/R-134A (23/25/52)</t>
  </si>
  <si>
    <t>R-32/R-125/R-134A (15/15/70)</t>
  </si>
  <si>
    <t>R-32/R-125/R-134A (30/30/40)</t>
  </si>
  <si>
    <t>R-32/R-125/R-134A (32.5/15.0/52.5)</t>
  </si>
  <si>
    <t>R-125/R-143A/R-22 (7/46/47)</t>
  </si>
  <si>
    <t>R-125/R-143A/R-290/R-22 (42/6/2/50)</t>
  </si>
  <si>
    <t>R-134A/R-124/R-600 (59.0/39.5/1.5)</t>
  </si>
  <si>
    <t>R-125/R-134A/R-600 (46.6/50.0/3.4)</t>
  </si>
  <si>
    <t>R-125/R-134A/R-600 (79.0/18.3/2,7)</t>
  </si>
  <si>
    <t>R-125/R-134A/R-600 (19.5/78.8/1.7)</t>
  </si>
  <si>
    <t>R-125/R-134A (58.0/42.0)</t>
  </si>
  <si>
    <t>R-125/R-134A (85/15)</t>
  </si>
  <si>
    <t>R-125/R-134A/R-600A (85.1/11.5/3.4)</t>
  </si>
  <si>
    <t>R-125/R-134A/R-600A (55/42/3)</t>
  </si>
  <si>
    <t>R-125/R-134A/R-600A (82/15/3)</t>
  </si>
  <si>
    <t>R-125/R-134A/R-600A (65.1/31.5/3.4)</t>
  </si>
  <si>
    <t>R-125/R-134A/R-600A (58.0/39.3/2.7)</t>
  </si>
  <si>
    <t>R-125/R-134A/R-600/R-601A (5,1/93.0/1,3/0,6)</t>
  </si>
  <si>
    <t>R-32/R-125/R-143A/R-134A (15/25/10/50)</t>
  </si>
  <si>
    <t>R-125/R-143A/R-290/R-600A (77,5/20.0/0.6/1,9)</t>
  </si>
  <si>
    <t>R-125/R-143A/R-134A/R-600A (63,2/18.0/16.0/2,8)</t>
  </si>
  <si>
    <t>R-125/R-218/R-134A (11/4/85)</t>
  </si>
  <si>
    <t>R-32/R-125/R-134A/R-600/R-601A (8.5/45.0/44.2/1.7/0.6)</t>
  </si>
  <si>
    <t>R-32/R-125/R-134A/R-152A/R-227A (31/31/30/3/5)</t>
  </si>
  <si>
    <t>R-134A/R-125/R-32/R-143A (84,93/7,51/4,99/2,57)</t>
  </si>
  <si>
    <t>R-125/R-143A/R-134A/R-600A (38/10/49,2/2,8)</t>
  </si>
  <si>
    <t>R-1270/R-22/R-152A (1,5/87,5/11,0)</t>
  </si>
  <si>
    <t>R-1270/R-22/R-152A (3/94/3)</t>
  </si>
  <si>
    <t>R-22/R-152A (82/18)</t>
  </si>
  <si>
    <t>R-22/R-152A (25/75)</t>
  </si>
  <si>
    <t>R-290/R-22/R-152A (81,5/96,0/2,5)</t>
  </si>
  <si>
    <t>R-125/R-134A/R-E170 (77/19/4)</t>
  </si>
  <si>
    <t>R-125/R-134A/R-E170 (48,5/48,0/3,5)</t>
  </si>
  <si>
    <t>R-32/R-125/R-600A (50/47/3)</t>
  </si>
  <si>
    <t>R-12/R-152A (73.8/26.2)</t>
  </si>
  <si>
    <t>R-134A/R-1234YF (44/56)</t>
  </si>
  <si>
    <t>R-22/R-152A/R-124 (53/13/34)</t>
  </si>
  <si>
    <t>R-22/R-152A/R-124 (61/11/28)</t>
  </si>
  <si>
    <t>R-22/R-152A/R-124 (33/15/52)</t>
  </si>
  <si>
    <t>R-22/R-152A/R-142B/R-C318 (45/7/5.5/42.5)</t>
  </si>
  <si>
    <t>R-32/R-125/R-134A (25/15/60)</t>
  </si>
  <si>
    <t>R-22/R-124/R-142B (60/25/15)</t>
  </si>
  <si>
    <t>R-22/R-124/R-142B (65/25/10)</t>
  </si>
  <si>
    <t>R-22/R-124/R-600A/R-142B (51.0/28.5/4.0/16.5)</t>
  </si>
  <si>
    <t>R-22/R-124/R-600A/R-142B (50.0/39.0/1.5/9.5)</t>
  </si>
  <si>
    <t>R-134A/R-142B (88.0/12.0)</t>
  </si>
  <si>
    <t>R-134A/R-227EA(52.5/47.5)</t>
  </si>
  <si>
    <t>R-125/R-134A/R-600A/R-600/R-601A (50,5/47.0/0,9/1.0/0,6)</t>
  </si>
  <si>
    <t>R-32/R-134A/R-227EA(18.5/69.5/12.0)</t>
  </si>
  <si>
    <t>R-32/R-125/R-143A/R-134A (4,99/7,51/2,57/84,93)</t>
  </si>
  <si>
    <t>R-32/R-125/R-134A/R-227EA/R-600/R-601 (20.0/20.0/53.8/5.0/0.6/0.6</t>
  </si>
  <si>
    <t>R-32/R-125/R-1234YF/R-134A/R-1234ZE(E) 26/26/20/21/7</t>
  </si>
  <si>
    <t>R-32/R-125/R-1234YF/R-134A (24.3/24.7/25.3/25.7)</t>
  </si>
  <si>
    <t>R-134A/R-1234ZE(E) (42/58)</t>
  </si>
  <si>
    <t>R-32/R-125/R-1234YF (11/59/30)</t>
  </si>
  <si>
    <t>R-32/R-125/R-1234ZE(E)/R-227EA (27/27/40/6)</t>
  </si>
  <si>
    <t>R-744/R-32/R-125/R-134A/R-1234ZE(E)/227ea (11/11/11/4/56/7)</t>
  </si>
  <si>
    <t>R-744/R-32/R-125/R-134A/R-1234ZE(E)/R-227EA (10/17/19/7/44/3)</t>
  </si>
  <si>
    <t>R-32/152A/1234ZE(E) (12/5/83)</t>
  </si>
  <si>
    <t>R-32/R-152A/R-1234ZE(E) (41,5/10/48,5)</t>
  </si>
  <si>
    <t>R-744/R-134A/1234ZE(E) (6/9/85)</t>
  </si>
  <si>
    <t>R-32/R-1234ZE(E)/R-600 (68/29/3)</t>
  </si>
  <si>
    <t>R-32/R-125/R-1234ZE(E) (68/3,5/28,5)</t>
  </si>
  <si>
    <t>R-1234YF/R-134A (89,8/10,2)</t>
  </si>
  <si>
    <t>R-1234YF/R-134A (88,8/11,2)</t>
  </si>
  <si>
    <t>R-32/R-125/R-1234YF (67.0/7.0/26.0)</t>
  </si>
  <si>
    <t>R-32/R-1234YF (35.0/65.0)</t>
  </si>
  <si>
    <t>R-32/R-1234YF (68.9/31.1)</t>
  </si>
  <si>
    <t>R-32/R-1234YF (21.5/78.5)</t>
  </si>
  <si>
    <t>R-744/R-32/R-1234YF (3.0/21.5 /75.5)</t>
  </si>
  <si>
    <t>R-134A/R-152A (5/95)</t>
  </si>
  <si>
    <t>R-22/R-600A/R-142B (55/4/41)</t>
  </si>
  <si>
    <t>R-22/R-218/R-142B (70/5/25)</t>
  </si>
  <si>
    <t>R-218/R-134A/R-600A (9/88/3)</t>
  </si>
  <si>
    <t>R-290/R-134A/R-152A (0,6/1,6/97,8)</t>
  </si>
  <si>
    <t>R-125/R-134A/R-152A/R-E170 (67/15/15/3)</t>
  </si>
  <si>
    <t>R-E170/R-600a (88/12)</t>
  </si>
  <si>
    <t>R-E170/R-152A/R-600A (60/10/30)</t>
  </si>
  <si>
    <t>R-152A/R-600A (76/24)</t>
  </si>
  <si>
    <t>R-290/R-152A (71/29)</t>
  </si>
  <si>
    <t>R-1270/R-290 (30/70)</t>
  </si>
  <si>
    <t>R-1270/R-290 (25/75)</t>
  </si>
  <si>
    <t>R-E170/R-152A (80/20)</t>
  </si>
  <si>
    <t>R-290/R-600A (56/44)</t>
  </si>
  <si>
    <t>R-290/R-600A (52/48)</t>
  </si>
  <si>
    <t>R-170/R-290/R-600A/R-600 (3,1/54,8/6,0/36,1)</t>
  </si>
  <si>
    <t>R-1270/R-290/R-600A(55/40/5)</t>
  </si>
  <si>
    <t>SUJETO a IMPUESTO</t>
  </si>
  <si>
    <t>CF4(11)</t>
  </si>
  <si>
    <t>CF3CHF2 (11)</t>
  </si>
  <si>
    <r>
      <t>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-CHF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F+CH(CH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)3 (11)</t>
    </r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</si>
  <si>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</si>
  <si>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</si>
  <si>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</si>
  <si>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</si>
  <si>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</si>
  <si>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</si>
  <si>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</si>
  <si>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</si>
  <si>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</si>
  <si>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</si>
  <si>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SUJETO</t>
  </si>
  <si>
    <t>listado</t>
  </si>
  <si>
    <t>COMPOSICIÓN</t>
  </si>
  <si>
    <t>-</t>
  </si>
  <si>
    <t>2. Seleccionar el gas refrigerante en cuestión de la lista desplegable (COLUMNA H,I,J,K)</t>
  </si>
  <si>
    <t>2.a En caso de no ser un refrigerante listado, seleccionar en la columna H,I,J,K la opción "otros preparados" u "otros preparados (regenerados)"</t>
  </si>
  <si>
    <t>2.b En la columna M seleccionar el refrigerante en cuestión de la lista desplegable.</t>
  </si>
  <si>
    <t>3. Indicar la cantidad en inventario  de gas columnas N-Q</t>
  </si>
  <si>
    <t>Total a liquidar (€)</t>
  </si>
  <si>
    <t>4. La hoja cálculo de la deuda tributaria muestra el valor del impuesto de los gases almacenados.</t>
  </si>
  <si>
    <t>5. Para ampliar el número de registros o filas de las hojas, se debe:</t>
  </si>
  <si>
    <t>5.a Seleccionar toda la fila de la hoja (en el margen izquierdo, se pincha con el botón izquierdo del ratón sobre el número que indica la fila)</t>
  </si>
  <si>
    <t>5.b Se pincha con botón derecho del ratón sobre el número indicativo de fila y se abre el cuadro de diálogo. Seleccionar la opción Copiar.</t>
  </si>
  <si>
    <t>5.c Repetir el paso anterior, y en el cuadro de diáologo seleccionar la opción insertar celdas copiadas.</t>
  </si>
  <si>
    <t>6. Para borrar los registros únicamente se debe borrar el contenido de la hoja Modelo Comunicación, columnas H-L y N-Q. 
El resto de datos se borrarán al eliminar los datos de las celdas indicadas</t>
  </si>
  <si>
    <t xml:space="preserve">7. Para la columna M de la hoja Modelo de comunicación se debe seleccionar en la lista desplegable la última opción ("-")
</t>
  </si>
  <si>
    <t>a fecha 01/09/2022 es el que consta en el listado contenido en la presente comunicación.</t>
  </si>
  <si>
    <t>LOGO ASOCIACIÓN</t>
  </si>
  <si>
    <t>D48600</t>
  </si>
  <si>
    <r>
      <t>Hexafluoruro de azufre (SF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</t>
    </r>
  </si>
  <si>
    <t>HFC-23 (R-23)</t>
  </si>
  <si>
    <t>HFC-32 (R-32)</t>
  </si>
  <si>
    <t>HFC-125 (R-125)</t>
  </si>
  <si>
    <t>HFC-134a (R-134A)</t>
  </si>
  <si>
    <t>HFC-152a (R-152A)</t>
  </si>
  <si>
    <t>HFC-143a (R-143A)</t>
  </si>
  <si>
    <t>HFC-227ea (R-227EA)</t>
  </si>
  <si>
    <t>HFC-236fa (R-236FA)</t>
  </si>
  <si>
    <t>Nombre del Gas (R-XXX o HFC-XXX)</t>
  </si>
  <si>
    <t>HFC-245fa (R-245FA)</t>
  </si>
  <si>
    <t>Perfluorometano (R-14)</t>
  </si>
  <si>
    <t>Perfluoroetano (R-116)</t>
  </si>
  <si>
    <t>Perfluoropropano (R-218)</t>
  </si>
  <si>
    <t>Perfluorociclobutano (R-C318)</t>
  </si>
  <si>
    <r>
      <t>Hexafluoruro de azufre (SF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/regenerado)</t>
    </r>
  </si>
  <si>
    <t>HFC-23 (R-23/regenerado)</t>
  </si>
  <si>
    <t>HFC-32 (R-32/regenerado)</t>
  </si>
  <si>
    <t>HFC-125 (R-125/regenerado)</t>
  </si>
  <si>
    <t>HFC-134a (R-134A/regenerado)</t>
  </si>
  <si>
    <t>HFC-143a (R-143A/regenerado)</t>
  </si>
  <si>
    <t>HFC-227ea (R-227EA/regenerado)</t>
  </si>
  <si>
    <t>HFC-236fa (R-236FA/regenerado)</t>
  </si>
  <si>
    <t>HFC-245fa (R-245FA/regenerado)</t>
  </si>
  <si>
    <t>HFC-245ca (regenerado)</t>
  </si>
  <si>
    <t>HFC-236ea (regenerado)</t>
  </si>
  <si>
    <t>HFC-236cb (regenerado)</t>
  </si>
  <si>
    <t>HFC-152a (regenerado)</t>
  </si>
  <si>
    <t>HFC-365mfc (regenerado)</t>
  </si>
  <si>
    <t xml:space="preserve">HFC-236cb  </t>
  </si>
  <si>
    <t xml:space="preserve">HFC-236ea   </t>
  </si>
  <si>
    <t xml:space="preserve">HFC-245ca   </t>
  </si>
  <si>
    <t xml:space="preserve">HFC-365mfc   </t>
  </si>
  <si>
    <t>Perfluorometano (R-14/regenerado)</t>
  </si>
  <si>
    <t>Perfluoroetano (R-116/regenerado)</t>
  </si>
  <si>
    <t>Perfluoropropano (R-218/regenerado)</t>
  </si>
  <si>
    <t>Perfluorociclobutano (R-C318/regenerado)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</si>
</sst>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sz val="18"/>
      <color theme="1"/>
      <name val="Arial"/>
      <family val="2"/>
    </font>
    <font>
      <sz val="36"/>
      <color theme="1"/>
      <name val="Arial"/>
      <family val="2"/>
    </font>
    <font>
      <vertAlign val="subscript"/>
      <sz val="14"/>
      <color theme="1"/>
      <name val="Arial"/>
      <family val="2"/>
    </font>
    <font>
      <i/>
      <sz val="18"/>
      <color theme="1"/>
      <name val="Arial"/>
      <family val="2"/>
    </font>
    <font>
      <b/>
      <sz val="18"/>
      <color theme="1"/>
      <name val="Arial"/>
      <family val="2"/>
    </font>
    <font>
      <i/>
      <u/>
      <sz val="18"/>
      <color theme="1"/>
      <name val="Arial"/>
      <family val="2"/>
    </font>
    <font>
      <b/>
      <sz val="11"/>
      <color rgb="FF333333"/>
      <name val="Arial Narrow"/>
      <family val="2"/>
    </font>
    <font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vertAlign val="subscript"/>
      <sz val="11"/>
      <color rgb="FF000000"/>
      <name val="Arial Narrow"/>
      <family val="2"/>
    </font>
    <font>
      <sz val="11"/>
      <color rgb="FF000000"/>
      <name val="Verdana"/>
      <family val="2"/>
    </font>
    <font>
      <b/>
      <sz val="11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indexed="64"/>
      </left>
      <right style="medium">
        <color rgb="FFA0B0C0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8" xfId="0" applyFont="1" applyBorder="1" applyAlignment="1"/>
    <xf numFmtId="0" fontId="7" fillId="0" borderId="0" xfId="0" applyFont="1" applyAlignment="1"/>
    <xf numFmtId="0" fontId="3" fillId="0" borderId="13" xfId="0" applyFont="1" applyBorder="1"/>
    <xf numFmtId="0" fontId="3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Protection="1"/>
    <xf numFmtId="0" fontId="2" fillId="0" borderId="0" xfId="0" applyFont="1" applyAlignment="1" applyProtection="1"/>
    <xf numFmtId="0" fontId="2" fillId="0" borderId="8" xfId="0" applyFont="1" applyBorder="1" applyAlignment="1" applyProtection="1"/>
    <xf numFmtId="0" fontId="10" fillId="0" borderId="0" xfId="0" applyFont="1"/>
    <xf numFmtId="0" fontId="2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/>
    <xf numFmtId="0" fontId="0" fillId="2" borderId="20" xfId="0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3" fontId="20" fillId="0" borderId="19" xfId="0" applyNumberFormat="1" applyFont="1" applyBorder="1" applyAlignment="1">
      <alignment horizontal="righ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right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3" borderId="19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17" fillId="3" borderId="22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wrapText="1"/>
    </xf>
    <xf numFmtId="0" fontId="17" fillId="0" borderId="2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2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6" fontId="6" fillId="0" borderId="14" xfId="0" applyNumberFormat="1" applyFont="1" applyBorder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142876</xdr:colOff>
      <xdr:row>0</xdr:row>
      <xdr:rowOff>47624</xdr:rowOff>
    </xdr:from>
    <xdr:to>
      <xdr:col>20</xdr:col>
      <xdr:colOff>26301</xdr:colOff>
      <xdr:row>9</xdr:row>
      <xdr:rowOff>24380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6" y="47624"/>
          <a:ext cx="4122050" cy="25008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6</xdr:col>
      <xdr:colOff>180476</xdr:colOff>
      <xdr:row>31</xdr:row>
      <xdr:rowOff>171315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8255000"/>
          <a:ext cx="3990476" cy="107619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28</xdr:row>
      <xdr:rowOff>47625</xdr:rowOff>
    </xdr:from>
    <xdr:to>
      <xdr:col>11</xdr:col>
      <xdr:colOff>275774</xdr:colOff>
      <xdr:row>31</xdr:row>
      <xdr:rowOff>466560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8250" y="8302625"/>
          <a:ext cx="3609524" cy="1323810"/>
        </a:xfrm>
        <a:prstGeom prst="rect">
          <a:avLst/>
        </a:prstGeom>
      </xdr:spPr>
    </xdr:pic>
    <xdr:clientData/>
  </xdr:twoCellAnchor>
  <xdr:twoCellAnchor editAs="oneCell">
    <xdr:from>
      <xdr:col>11</xdr:col>
      <xdr:colOff>555625</xdr:colOff>
      <xdr:row>27</xdr:row>
      <xdr:rowOff>285751</xdr:rowOff>
    </xdr:from>
    <xdr:to>
      <xdr:col>15</xdr:col>
      <xdr:colOff>393304</xdr:colOff>
      <xdr:row>31</xdr:row>
      <xdr:rowOff>587083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7625" y="8239126"/>
          <a:ext cx="2885679" cy="150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517499</xdr:colOff>
      <xdr:row>3</xdr:row>
      <xdr:rowOff>19050</xdr:rowOff>
    </xdr:from>
    <xdr:to>
      <xdr:col>20</xdr:col>
      <xdr:colOff>1721</xdr:colOff>
      <xdr:row>8</xdr:row>
      <xdr:rowOff>157895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7224" y="561975"/>
          <a:ext cx="1798797" cy="1091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654871</xdr:colOff>
      <xdr:row>3</xdr:row>
      <xdr:rowOff>102395</xdr:rowOff>
    </xdr:from>
    <xdr:to>
      <xdr:col>20</xdr:col>
      <xdr:colOff>1721</xdr:colOff>
      <xdr:row>8</xdr:row>
      <xdr:rowOff>157895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4596" y="645320"/>
          <a:ext cx="1661425" cy="10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7"/>
  <sheetViews>
    <sheetView showGridLines="0" view="pageBreakPreview" zoomScale="60" zoomScaleNormal="100" workbookViewId="0">
      <selection activeCell="Q10" sqref="Q10:T17"/>
    </sheetView>
  </sheetViews>
  <sheetFormatPr baseColWidth="10" defaultRowHeight="15" x14ac:dyDescent="0.25"/>
  <cols>
    <col min="19" max="19" width="23" customWidth="1"/>
    <col min="20" max="20" width="17.7109375" customWidth="1"/>
  </cols>
  <sheetData>
    <row r="2" spans="2:20" x14ac:dyDescent="0.25">
      <c r="B2" s="77" t="s">
        <v>338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</row>
    <row r="3" spans="2:20" x14ac:dyDescent="0.25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2:20" x14ac:dyDescent="0.25"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</row>
    <row r="5" spans="2:20" ht="44.25" x14ac:dyDescent="0.5500000000000000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2:20" ht="23.25" x14ac:dyDescent="0.35">
      <c r="B6" s="30" t="s">
        <v>324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20" ht="23.25" x14ac:dyDescent="0.35">
      <c r="B7" s="31"/>
      <c r="C7" s="22" t="s">
        <v>325</v>
      </c>
    </row>
    <row r="8" spans="2:20" ht="23.25" x14ac:dyDescent="0.35">
      <c r="B8" s="30"/>
      <c r="C8" s="22" t="s">
        <v>326</v>
      </c>
    </row>
    <row r="9" spans="2:20" ht="23.25" x14ac:dyDescent="0.35">
      <c r="B9" s="30"/>
      <c r="C9" s="22" t="s">
        <v>328</v>
      </c>
    </row>
    <row r="10" spans="2:20" ht="23.25" x14ac:dyDescent="0.35">
      <c r="B10" s="30"/>
      <c r="C10" s="22" t="s">
        <v>329</v>
      </c>
      <c r="Q10" s="80" t="s">
        <v>859</v>
      </c>
      <c r="R10" s="81"/>
      <c r="S10" s="81"/>
      <c r="T10" s="81"/>
    </row>
    <row r="11" spans="2:20" ht="23.25" x14ac:dyDescent="0.35">
      <c r="B11" s="30"/>
      <c r="C11" s="22" t="s">
        <v>330</v>
      </c>
      <c r="Q11" s="81"/>
      <c r="R11" s="81"/>
      <c r="S11" s="81"/>
      <c r="T11" s="81"/>
    </row>
    <row r="12" spans="2:20" ht="23.25" x14ac:dyDescent="0.35">
      <c r="B12" s="30"/>
      <c r="C12" s="22" t="s">
        <v>331</v>
      </c>
      <c r="Q12" s="81"/>
      <c r="R12" s="81"/>
      <c r="S12" s="81"/>
      <c r="T12" s="81"/>
    </row>
    <row r="13" spans="2:20" ht="23.25" x14ac:dyDescent="0.35">
      <c r="B13" s="30"/>
      <c r="C13" s="22" t="s">
        <v>332</v>
      </c>
      <c r="Q13" s="81"/>
      <c r="R13" s="81"/>
      <c r="S13" s="81"/>
      <c r="T13" s="81"/>
    </row>
    <row r="14" spans="2:20" ht="23.25" x14ac:dyDescent="0.35">
      <c r="B14" s="30"/>
      <c r="C14" s="22" t="s">
        <v>348</v>
      </c>
      <c r="Q14" s="81"/>
      <c r="R14" s="81"/>
      <c r="S14" s="81"/>
      <c r="T14" s="81"/>
    </row>
    <row r="15" spans="2:20" ht="23.25" x14ac:dyDescent="0.35">
      <c r="B15" s="7"/>
      <c r="C15" s="22" t="s">
        <v>333</v>
      </c>
      <c r="Q15" s="81"/>
      <c r="R15" s="81"/>
      <c r="S15" s="81"/>
      <c r="T15" s="81"/>
    </row>
    <row r="16" spans="2:20" ht="23.25" x14ac:dyDescent="0.35">
      <c r="B16" s="7"/>
      <c r="C16" s="22" t="s">
        <v>334</v>
      </c>
      <c r="Q16" s="81"/>
      <c r="R16" s="81"/>
      <c r="S16" s="81"/>
      <c r="T16" s="81"/>
    </row>
    <row r="17" spans="2:20" ht="23.25" x14ac:dyDescent="0.35">
      <c r="B17" s="7"/>
      <c r="C17" s="22" t="s">
        <v>335</v>
      </c>
      <c r="Q17" s="81"/>
      <c r="R17" s="81"/>
      <c r="S17" s="81"/>
      <c r="T17" s="81"/>
    </row>
    <row r="18" spans="2:20" ht="23.25" x14ac:dyDescent="0.35">
      <c r="B18" s="7"/>
      <c r="C18" s="22" t="s">
        <v>336</v>
      </c>
    </row>
    <row r="19" spans="2:20" ht="23.25" x14ac:dyDescent="0.35">
      <c r="B19" s="7"/>
      <c r="C19" s="22" t="s">
        <v>337</v>
      </c>
    </row>
    <row r="20" spans="2:20" ht="23.25" x14ac:dyDescent="0.35">
      <c r="B20" s="30" t="s">
        <v>846</v>
      </c>
      <c r="C20" s="22"/>
    </row>
    <row r="21" spans="2:20" ht="23.25" x14ac:dyDescent="0.35">
      <c r="B21" s="30"/>
      <c r="C21" s="22" t="s">
        <v>847</v>
      </c>
    </row>
    <row r="22" spans="2:20" ht="23.25" x14ac:dyDescent="0.35">
      <c r="B22" s="30"/>
      <c r="C22" s="22" t="s">
        <v>848</v>
      </c>
    </row>
    <row r="23" spans="2:20" ht="23.25" x14ac:dyDescent="0.35">
      <c r="B23" s="30" t="s">
        <v>849</v>
      </c>
      <c r="C23" s="22"/>
    </row>
    <row r="24" spans="2:20" ht="23.25" x14ac:dyDescent="0.35">
      <c r="B24" s="30" t="s">
        <v>851</v>
      </c>
      <c r="C24" s="22"/>
    </row>
    <row r="25" spans="2:20" ht="23.25" x14ac:dyDescent="0.35">
      <c r="B25" s="30" t="s">
        <v>852</v>
      </c>
    </row>
    <row r="26" spans="2:20" ht="23.25" x14ac:dyDescent="0.35">
      <c r="B26" s="22"/>
      <c r="C26" s="22" t="s">
        <v>853</v>
      </c>
    </row>
    <row r="27" spans="2:20" ht="23.25" x14ac:dyDescent="0.35">
      <c r="B27" s="22"/>
      <c r="C27" s="22" t="s">
        <v>854</v>
      </c>
    </row>
    <row r="28" spans="2:20" ht="23.25" x14ac:dyDescent="0.35">
      <c r="B28" s="22"/>
      <c r="C28" s="22" t="s">
        <v>855</v>
      </c>
    </row>
    <row r="29" spans="2:20" ht="23.25" x14ac:dyDescent="0.35">
      <c r="B29" s="30"/>
    </row>
    <row r="30" spans="2:20" ht="23.25" x14ac:dyDescent="0.35">
      <c r="B30" s="30"/>
    </row>
    <row r="31" spans="2:20" ht="23.25" x14ac:dyDescent="0.35">
      <c r="B31" s="30"/>
    </row>
    <row r="32" spans="2:20" ht="48" customHeight="1" x14ac:dyDescent="0.35">
      <c r="B32" s="30"/>
    </row>
    <row r="33" spans="2:20" ht="46.5" customHeight="1" x14ac:dyDescent="0.35">
      <c r="B33" s="79" t="s">
        <v>856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</row>
    <row r="34" spans="2:20" ht="46.5" customHeight="1" x14ac:dyDescent="0.35">
      <c r="B34" s="79" t="s">
        <v>857</v>
      </c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2:20" ht="77.25" customHeight="1" x14ac:dyDescent="0.25">
      <c r="B35" s="78" t="s">
        <v>346</v>
      </c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</row>
    <row r="36" spans="2:20" ht="23.25" x14ac:dyDescent="0.35">
      <c r="B36" s="22"/>
    </row>
    <row r="37" spans="2:20" ht="23.25" x14ac:dyDescent="0.35">
      <c r="B37" s="22"/>
    </row>
  </sheetData>
  <mergeCells count="5">
    <mergeCell ref="B2:Q4"/>
    <mergeCell ref="B35:S35"/>
    <mergeCell ref="B34:T34"/>
    <mergeCell ref="B33:T33"/>
    <mergeCell ref="Q10:T17"/>
  </mergeCells>
  <pageMargins left="0.7" right="0.7" top="0.75" bottom="0.75" header="0.3" footer="0.3"/>
  <pageSetup paperSize="9" scale="3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65"/>
  <sheetViews>
    <sheetView showGridLines="0" view="pageBreakPreview" topLeftCell="G19" zoomScale="110" zoomScaleNormal="100" zoomScaleSheetLayoutView="110" workbookViewId="0">
      <selection activeCell="N27" sqref="N27:Q27"/>
    </sheetView>
  </sheetViews>
  <sheetFormatPr baseColWidth="10" defaultColWidth="9.140625" defaultRowHeight="14.25" x14ac:dyDescent="0.2"/>
  <cols>
    <col min="1" max="3" width="9.140625" style="1"/>
    <col min="4" max="4" width="5.5703125" style="1" customWidth="1"/>
    <col min="5" max="5" width="12.140625" style="1" customWidth="1"/>
    <col min="6" max="6" width="9.140625" style="1"/>
    <col min="7" max="7" width="13.85546875" style="1" customWidth="1"/>
    <col min="8" max="8" width="9.140625" style="1"/>
    <col min="9" max="9" width="12.85546875" style="1" customWidth="1"/>
    <col min="10" max="10" width="14" style="1" customWidth="1"/>
    <col min="11" max="11" width="9.140625" style="1"/>
    <col min="12" max="12" width="6.140625" style="1" customWidth="1"/>
    <col min="13" max="13" width="33" style="1" customWidth="1"/>
    <col min="14" max="14" width="14" style="1" customWidth="1"/>
    <col min="15" max="15" width="17.140625" style="1" customWidth="1"/>
    <col min="16" max="16" width="6.5703125" style="1" customWidth="1"/>
    <col min="17" max="17" width="5.42578125" style="1" customWidth="1"/>
    <col min="18" max="18" width="10" style="1" customWidth="1"/>
    <col min="19" max="19" width="15.5703125" style="1" customWidth="1"/>
    <col min="20" max="20" width="9.140625" style="1"/>
    <col min="21" max="21" width="4.28515625" style="1" customWidth="1"/>
    <col min="22" max="22" width="8.28515625" style="1" customWidth="1"/>
    <col min="23" max="16384" width="9.140625" style="1"/>
  </cols>
  <sheetData>
    <row r="3" spans="3:20" x14ac:dyDescent="0.2">
      <c r="R3" s="19"/>
      <c r="S3" s="19"/>
      <c r="T3" s="19"/>
    </row>
    <row r="4" spans="3:20" ht="15" customHeight="1" x14ac:dyDescent="0.2">
      <c r="E4" s="91" t="s">
        <v>315</v>
      </c>
      <c r="F4" s="91"/>
      <c r="G4" s="91"/>
      <c r="K4" s="9"/>
      <c r="L4" s="9"/>
      <c r="M4" s="9"/>
      <c r="N4" s="9"/>
      <c r="O4" s="88" t="s">
        <v>314</v>
      </c>
      <c r="P4" s="88"/>
      <c r="Q4" s="88"/>
      <c r="R4" s="20"/>
      <c r="S4" s="20"/>
      <c r="T4" s="20"/>
    </row>
    <row r="5" spans="3:20" ht="15" customHeight="1" x14ac:dyDescent="0.2">
      <c r="E5" s="91"/>
      <c r="F5" s="91"/>
      <c r="G5" s="91"/>
      <c r="K5" s="9"/>
      <c r="L5" s="9"/>
      <c r="M5" s="9"/>
      <c r="N5" s="9"/>
      <c r="O5" s="88"/>
      <c r="P5" s="88"/>
      <c r="Q5" s="88"/>
      <c r="R5" s="20"/>
      <c r="S5" s="20"/>
      <c r="T5" s="20"/>
    </row>
    <row r="6" spans="3:20" ht="15" customHeight="1" x14ac:dyDescent="0.2">
      <c r="E6" s="91"/>
      <c r="F6" s="91"/>
      <c r="G6" s="91"/>
      <c r="K6" s="9"/>
      <c r="L6" s="9"/>
      <c r="M6" s="9"/>
      <c r="N6" s="9"/>
      <c r="O6" s="88"/>
      <c r="P6" s="88"/>
      <c r="Q6" s="88"/>
      <c r="R6" s="20"/>
      <c r="S6" s="20"/>
      <c r="T6" s="20"/>
    </row>
    <row r="7" spans="3:20" ht="15" customHeight="1" x14ac:dyDescent="0.3">
      <c r="E7" s="91"/>
      <c r="F7" s="91"/>
      <c r="G7" s="91"/>
      <c r="H7" s="11"/>
      <c r="I7" s="11"/>
      <c r="J7" s="11"/>
      <c r="K7" s="90" t="s">
        <v>313</v>
      </c>
      <c r="L7" s="90"/>
      <c r="M7" s="90"/>
      <c r="N7" s="90"/>
      <c r="O7" s="88"/>
      <c r="P7" s="88"/>
      <c r="Q7" s="88"/>
      <c r="R7" s="20"/>
      <c r="S7" s="20"/>
      <c r="T7" s="20"/>
    </row>
    <row r="8" spans="3:20" ht="15" customHeight="1" x14ac:dyDescent="0.2">
      <c r="E8" s="91"/>
      <c r="F8" s="91"/>
      <c r="G8" s="91"/>
      <c r="K8" s="9"/>
      <c r="L8" s="9"/>
      <c r="M8" s="9"/>
      <c r="N8" s="9"/>
      <c r="O8" s="88"/>
      <c r="P8" s="88"/>
      <c r="Q8" s="88"/>
      <c r="R8" s="20"/>
      <c r="S8" s="20"/>
      <c r="T8" s="20"/>
    </row>
    <row r="9" spans="3:20" ht="15.75" customHeight="1" thickBot="1" x14ac:dyDescent="0.25">
      <c r="E9" s="92"/>
      <c r="F9" s="92"/>
      <c r="G9" s="92"/>
      <c r="K9" s="10"/>
      <c r="L9" s="10"/>
      <c r="M9" s="10"/>
      <c r="N9" s="10"/>
      <c r="O9" s="89"/>
      <c r="P9" s="89"/>
      <c r="Q9" s="89"/>
      <c r="R9" s="21"/>
      <c r="S9" s="21"/>
      <c r="T9" s="21"/>
    </row>
    <row r="10" spans="3:20" x14ac:dyDescent="0.2">
      <c r="C10" s="99" t="s">
        <v>12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1"/>
      <c r="P10" s="101"/>
      <c r="Q10" s="101"/>
      <c r="R10" s="100"/>
      <c r="S10" s="100"/>
      <c r="T10" s="102"/>
    </row>
    <row r="11" spans="3:20" x14ac:dyDescent="0.2">
      <c r="C11" s="103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4"/>
    </row>
    <row r="12" spans="3:20" x14ac:dyDescent="0.2">
      <c r="C12" s="103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4"/>
    </row>
    <row r="13" spans="3:20" x14ac:dyDescent="0.2">
      <c r="C13" s="103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4"/>
    </row>
    <row r="14" spans="3:20" x14ac:dyDescent="0.2">
      <c r="C14" s="103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4"/>
    </row>
    <row r="15" spans="3:20" x14ac:dyDescent="0.2">
      <c r="C15" s="103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4"/>
    </row>
    <row r="16" spans="3:20" ht="15" thickBot="1" x14ac:dyDescent="0.25"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0" ht="15" thickBot="1" x14ac:dyDescent="0.25"/>
    <row r="18" spans="3:20" ht="18.75" thickBot="1" x14ac:dyDescent="0.3">
      <c r="C18" s="3" t="s">
        <v>0</v>
      </c>
      <c r="D18" s="108"/>
      <c r="E18" s="109"/>
      <c r="F18" s="93" t="s">
        <v>1</v>
      </c>
      <c r="G18" s="98"/>
      <c r="H18" s="98"/>
      <c r="I18" s="98"/>
      <c r="J18" s="94"/>
      <c r="K18" s="95"/>
      <c r="L18" s="96"/>
      <c r="M18" s="96"/>
      <c r="N18" s="96"/>
      <c r="O18" s="96"/>
      <c r="P18" s="96"/>
      <c r="Q18" s="96"/>
      <c r="R18" s="96"/>
      <c r="S18" s="96"/>
      <c r="T18" s="97"/>
    </row>
    <row r="19" spans="3:20" ht="18.75" thickBot="1" x14ac:dyDescent="0.3">
      <c r="C19" s="93" t="s">
        <v>327</v>
      </c>
      <c r="D19" s="98"/>
      <c r="E19" s="98"/>
      <c r="F19" s="98"/>
      <c r="G19" s="94"/>
      <c r="H19" s="110"/>
      <c r="I19" s="111"/>
      <c r="J19" s="111"/>
      <c r="K19" s="111"/>
      <c r="L19" s="111"/>
      <c r="M19" s="111"/>
      <c r="N19" s="111"/>
      <c r="O19" s="111"/>
      <c r="P19" s="112"/>
      <c r="Q19" s="25" t="s">
        <v>2</v>
      </c>
      <c r="R19" s="12"/>
      <c r="S19" s="3" t="s">
        <v>3</v>
      </c>
      <c r="T19" s="13"/>
    </row>
    <row r="20" spans="3:20" ht="18.75" thickBot="1" x14ac:dyDescent="0.3">
      <c r="C20" s="3" t="s">
        <v>4</v>
      </c>
      <c r="D20" s="2"/>
      <c r="E20" s="3" t="s">
        <v>5</v>
      </c>
      <c r="F20" s="2"/>
      <c r="G20" s="3" t="s">
        <v>6</v>
      </c>
      <c r="H20" s="95"/>
      <c r="I20" s="97"/>
      <c r="J20" s="3" t="s">
        <v>7</v>
      </c>
      <c r="K20" s="95"/>
      <c r="L20" s="96"/>
      <c r="M20" s="96"/>
      <c r="N20" s="34" t="s">
        <v>8</v>
      </c>
      <c r="O20" s="96"/>
      <c r="P20" s="96"/>
      <c r="Q20" s="96"/>
      <c r="R20" s="96"/>
      <c r="S20" s="96"/>
      <c r="T20" s="97"/>
    </row>
    <row r="21" spans="3:20" ht="18.75" thickBot="1" x14ac:dyDescent="0.3">
      <c r="C21" s="93" t="s">
        <v>9</v>
      </c>
      <c r="D21" s="94"/>
      <c r="E21" s="95"/>
      <c r="F21" s="96"/>
      <c r="G21" s="97"/>
      <c r="H21" s="93" t="s">
        <v>10</v>
      </c>
      <c r="I21" s="98"/>
      <c r="J21" s="94"/>
      <c r="K21" s="110"/>
      <c r="L21" s="111"/>
      <c r="M21" s="111"/>
      <c r="N21" s="111"/>
      <c r="O21" s="111"/>
      <c r="P21" s="111"/>
      <c r="Q21" s="111"/>
      <c r="R21" s="111"/>
      <c r="S21" s="111"/>
      <c r="T21" s="112"/>
    </row>
    <row r="22" spans="3:20" ht="18.75" thickBot="1" x14ac:dyDescent="0.3">
      <c r="C22" s="4" t="s">
        <v>11</v>
      </c>
      <c r="D22" s="5"/>
      <c r="E22" s="5"/>
      <c r="F22" s="6"/>
      <c r="G22" s="108"/>
      <c r="H22" s="113"/>
      <c r="I22" s="113"/>
      <c r="J22" s="113"/>
      <c r="K22" s="93" t="s">
        <v>14</v>
      </c>
      <c r="L22" s="98"/>
      <c r="M22" s="98"/>
      <c r="N22" s="98"/>
      <c r="O22" s="94"/>
      <c r="P22" s="95"/>
      <c r="Q22" s="96"/>
      <c r="R22" s="96"/>
      <c r="S22" s="96"/>
      <c r="T22" s="97"/>
    </row>
    <row r="24" spans="3:20" ht="15" thickBot="1" x14ac:dyDescent="0.25"/>
    <row r="25" spans="3:20" ht="70.5" customHeight="1" thickBot="1" x14ac:dyDescent="0.25">
      <c r="E25" s="24" t="s">
        <v>16</v>
      </c>
      <c r="F25" s="85" t="s">
        <v>17</v>
      </c>
      <c r="G25" s="86"/>
      <c r="H25" s="114" t="s">
        <v>870</v>
      </c>
      <c r="I25" s="115"/>
      <c r="J25" s="115"/>
      <c r="K25" s="115"/>
      <c r="L25" s="116"/>
      <c r="M25" s="28" t="s">
        <v>350</v>
      </c>
      <c r="N25" s="85" t="s">
        <v>15</v>
      </c>
      <c r="O25" s="117"/>
      <c r="P25" s="117"/>
      <c r="Q25" s="86"/>
      <c r="R25" s="85" t="s">
        <v>351</v>
      </c>
      <c r="S25" s="86"/>
    </row>
    <row r="26" spans="3:20" s="17" customFormat="1" ht="27.75" customHeight="1" x14ac:dyDescent="0.2">
      <c r="E26" s="26" t="str">
        <f>+IFERROR(VLOOKUP(H26,auxiliar!$A$3:$C$100,2,FALSE),"-")</f>
        <v>-</v>
      </c>
      <c r="F26" s="87" t="str">
        <f>IFERROR(VLOOKUP(H26,auxiliar!$A$3:$C$100,3,FALSE),"selecciona el Refrigerante")</f>
        <v>selecciona el Refrigerante</v>
      </c>
      <c r="G26" s="87"/>
      <c r="H26" s="87"/>
      <c r="I26" s="87"/>
      <c r="J26" s="87"/>
      <c r="K26" s="87"/>
      <c r="L26" s="87"/>
      <c r="M26" s="26" t="s">
        <v>845</v>
      </c>
      <c r="N26" s="87"/>
      <c r="O26" s="87"/>
      <c r="P26" s="87"/>
      <c r="Q26" s="87"/>
      <c r="R26" s="87" t="str">
        <f>+IF(AND(M26&lt;&gt;"-",M26&lt;&gt;"Introducir en esta celda el nombre"),VLOOKUP(M26,'Otros preparados'!$D$4:$F$78,2,FALSE),"-")</f>
        <v>-</v>
      </c>
      <c r="S26" s="87"/>
    </row>
    <row r="27" spans="3:20" s="17" customFormat="1" ht="27.75" customHeight="1" x14ac:dyDescent="0.2">
      <c r="E27" s="27" t="str">
        <f>+IFERROR(VLOOKUP(H27,auxiliar!$A$3:$C$100,2,FALSE),"-")</f>
        <v>-</v>
      </c>
      <c r="F27" s="84" t="str">
        <f>IFERROR(VLOOKUP(H27,auxiliar!$A$3:$C$100,3,FALSE),"selecciona el Refrigerante")</f>
        <v>selecciona el Refrigerante</v>
      </c>
      <c r="G27" s="84"/>
      <c r="H27" s="84"/>
      <c r="I27" s="84"/>
      <c r="J27" s="84"/>
      <c r="K27" s="84"/>
      <c r="L27" s="84"/>
      <c r="M27" s="33" t="s">
        <v>845</v>
      </c>
      <c r="N27" s="84"/>
      <c r="O27" s="84"/>
      <c r="P27" s="84"/>
      <c r="Q27" s="84"/>
      <c r="R27" s="87" t="str">
        <f>+IF(AND(M27&lt;&gt;"-",M27&lt;&gt;"Introducir en esta celda el nombre"),VLOOKUP(M27,'Otros preparados'!$D$4:$F$78,2,FALSE),"-")</f>
        <v>-</v>
      </c>
      <c r="S27" s="87"/>
    </row>
    <row r="28" spans="3:20" s="17" customFormat="1" ht="27.75" customHeight="1" x14ac:dyDescent="0.2">
      <c r="E28" s="27" t="str">
        <f>+IFERROR(VLOOKUP(H28,auxiliar!$A$3:$C$100,2,FALSE),"-")</f>
        <v>-</v>
      </c>
      <c r="F28" s="84" t="str">
        <f>IFERROR(VLOOKUP(H28,auxiliar!$A$3:$C$100,3,FALSE),"selecciona el Refrigerante")</f>
        <v>selecciona el Refrigerante</v>
      </c>
      <c r="G28" s="84"/>
      <c r="H28" s="84"/>
      <c r="I28" s="84"/>
      <c r="J28" s="84"/>
      <c r="K28" s="84"/>
      <c r="L28" s="84"/>
      <c r="M28" s="33" t="s">
        <v>845</v>
      </c>
      <c r="N28" s="84"/>
      <c r="O28" s="84"/>
      <c r="P28" s="84"/>
      <c r="Q28" s="84"/>
      <c r="R28" s="87" t="str">
        <f>+IF(AND(M28&lt;&gt;"-",M28&lt;&gt;"Introducir en esta celda el nombre"),VLOOKUP(M28,'Otros preparados'!$D$4:$F$78,2,FALSE),"-")</f>
        <v>-</v>
      </c>
      <c r="S28" s="87"/>
    </row>
    <row r="29" spans="3:20" s="17" customFormat="1" ht="27.75" customHeight="1" x14ac:dyDescent="0.2">
      <c r="E29" s="27" t="str">
        <f>+IFERROR(VLOOKUP(H29,auxiliar!$A$3:$C$100,2,FALSE),"-")</f>
        <v>-</v>
      </c>
      <c r="F29" s="84" t="str">
        <f>IFERROR(VLOOKUP(H29,auxiliar!$A$3:$C$100,3,FALSE),"selecciona el Refrigerante")</f>
        <v>selecciona el Refrigerante</v>
      </c>
      <c r="G29" s="84"/>
      <c r="H29" s="84"/>
      <c r="I29" s="84"/>
      <c r="J29" s="84"/>
      <c r="K29" s="84"/>
      <c r="L29" s="84"/>
      <c r="M29" s="33" t="s">
        <v>845</v>
      </c>
      <c r="N29" s="84"/>
      <c r="O29" s="84"/>
      <c r="P29" s="84"/>
      <c r="Q29" s="84"/>
      <c r="R29" s="87" t="str">
        <f>+IF(AND(M29&lt;&gt;"-",M29&lt;&gt;"Introducir en esta celda el nombre"),VLOOKUP(M29,'Otros preparados'!$D$4:$F$78,2,FALSE),"-")</f>
        <v>-</v>
      </c>
      <c r="S29" s="87"/>
    </row>
    <row r="30" spans="3:20" s="17" customFormat="1" ht="27.75" customHeight="1" x14ac:dyDescent="0.2">
      <c r="E30" s="27" t="str">
        <f>+IFERROR(VLOOKUP(H30,auxiliar!$A$3:$C$100,2,FALSE),"-")</f>
        <v>-</v>
      </c>
      <c r="F30" s="84" t="str">
        <f>IFERROR(VLOOKUP(H30,auxiliar!$A$3:$C$100,3,FALSE),"selecciona el Refrigerante")</f>
        <v>selecciona el Refrigerante</v>
      </c>
      <c r="G30" s="84"/>
      <c r="H30" s="84"/>
      <c r="I30" s="84"/>
      <c r="J30" s="84"/>
      <c r="K30" s="84"/>
      <c r="L30" s="84"/>
      <c r="M30" s="33" t="s">
        <v>845</v>
      </c>
      <c r="N30" s="84"/>
      <c r="O30" s="84"/>
      <c r="P30" s="84"/>
      <c r="Q30" s="84"/>
      <c r="R30" s="87" t="str">
        <f>+IF(AND(M30&lt;&gt;"-",M30&lt;&gt;"Introducir en esta celda el nombre"),VLOOKUP(M30,'Otros preparados'!$D$4:$F$78,2,FALSE),"-")</f>
        <v>-</v>
      </c>
      <c r="S30" s="87"/>
    </row>
    <row r="31" spans="3:20" s="17" customFormat="1" ht="27.75" customHeight="1" x14ac:dyDescent="0.2">
      <c r="E31" s="27" t="str">
        <f>+IFERROR(VLOOKUP(H31,auxiliar!$A$3:$C$100,2,FALSE),"-")</f>
        <v>-</v>
      </c>
      <c r="F31" s="84" t="str">
        <f>IFERROR(VLOOKUP(H31,auxiliar!$A$3:$C$100,3,FALSE),"selecciona el Refrigerante")</f>
        <v>selecciona el Refrigerante</v>
      </c>
      <c r="G31" s="84"/>
      <c r="H31" s="84"/>
      <c r="I31" s="84"/>
      <c r="J31" s="84"/>
      <c r="K31" s="84"/>
      <c r="L31" s="84"/>
      <c r="M31" s="33" t="s">
        <v>845</v>
      </c>
      <c r="N31" s="84"/>
      <c r="O31" s="84"/>
      <c r="P31" s="84"/>
      <c r="Q31" s="84"/>
      <c r="R31" s="87" t="str">
        <f>+IF(AND(M31&lt;&gt;"-",M31&lt;&gt;"Introducir en esta celda el nombre"),VLOOKUP(M31,'Otros preparados'!$D$4:$F$78,2,FALSE),"-")</f>
        <v>-</v>
      </c>
      <c r="S31" s="87"/>
    </row>
    <row r="32" spans="3:20" s="17" customFormat="1" ht="27.75" customHeight="1" x14ac:dyDescent="0.2">
      <c r="E32" s="27" t="str">
        <f>+IFERROR(VLOOKUP(H32,auxiliar!$A$3:$C$100,2,FALSE),"-")</f>
        <v>-</v>
      </c>
      <c r="F32" s="84" t="str">
        <f>IFERROR(VLOOKUP(H32,auxiliar!$A$3:$C$100,3,FALSE),"selecciona el Refrigerante")</f>
        <v>selecciona el Refrigerante</v>
      </c>
      <c r="G32" s="84"/>
      <c r="H32" s="84"/>
      <c r="I32" s="84"/>
      <c r="J32" s="84"/>
      <c r="K32" s="84"/>
      <c r="L32" s="84"/>
      <c r="M32" s="33" t="s">
        <v>845</v>
      </c>
      <c r="N32" s="84"/>
      <c r="O32" s="84"/>
      <c r="P32" s="84"/>
      <c r="Q32" s="84"/>
      <c r="R32" s="87" t="str">
        <f>+IF(AND(M32&lt;&gt;"-",M32&lt;&gt;"Introducir en esta celda el nombre"),VLOOKUP(M32,'Otros preparados'!$D$4:$F$78,2,FALSE),"-")</f>
        <v>-</v>
      </c>
      <c r="S32" s="87"/>
    </row>
    <row r="33" spans="5:19" s="17" customFormat="1" ht="27.75" customHeight="1" x14ac:dyDescent="0.2">
      <c r="E33" s="27" t="str">
        <f>+IFERROR(VLOOKUP(H33,auxiliar!$A$3:$C$100,2,FALSE),"-")</f>
        <v>-</v>
      </c>
      <c r="F33" s="84" t="str">
        <f>IFERROR(VLOOKUP(H33,auxiliar!$A$3:$C$100,3,FALSE),"selecciona el Refrigerante")</f>
        <v>selecciona el Refrigerante</v>
      </c>
      <c r="G33" s="84"/>
      <c r="H33" s="84"/>
      <c r="I33" s="84"/>
      <c r="J33" s="84"/>
      <c r="K33" s="84"/>
      <c r="L33" s="84"/>
      <c r="M33" s="33" t="s">
        <v>845</v>
      </c>
      <c r="N33" s="84"/>
      <c r="O33" s="84"/>
      <c r="P33" s="84"/>
      <c r="Q33" s="84"/>
      <c r="R33" s="87" t="str">
        <f>+IF(AND(M33&lt;&gt;"-",M33&lt;&gt;"Introducir en esta celda el nombre"),VLOOKUP(M33,'Otros preparados'!$D$4:$F$78,2,FALSE),"-")</f>
        <v>-</v>
      </c>
      <c r="S33" s="87"/>
    </row>
    <row r="34" spans="5:19" s="17" customFormat="1" ht="27.75" customHeight="1" x14ac:dyDescent="0.2">
      <c r="E34" s="27" t="str">
        <f>+IFERROR(VLOOKUP(H34,auxiliar!$A$3:$C$100,2,FALSE),"-")</f>
        <v>-</v>
      </c>
      <c r="F34" s="84" t="str">
        <f>IFERROR(VLOOKUP(H34,auxiliar!$A$3:$C$100,3,FALSE),"selecciona el Refrigerante")</f>
        <v>selecciona el Refrigerante</v>
      </c>
      <c r="G34" s="84"/>
      <c r="H34" s="84"/>
      <c r="I34" s="84"/>
      <c r="J34" s="84"/>
      <c r="K34" s="84"/>
      <c r="L34" s="84"/>
      <c r="M34" s="33" t="s">
        <v>845</v>
      </c>
      <c r="N34" s="84"/>
      <c r="O34" s="84"/>
      <c r="P34" s="84"/>
      <c r="Q34" s="84"/>
      <c r="R34" s="87" t="str">
        <f>+IF(AND(M34&lt;&gt;"-",M34&lt;&gt;"Introducir en esta celda el nombre"),VLOOKUP(M34,'Otros preparados'!$D$4:$F$78,2,FALSE),"-")</f>
        <v>-</v>
      </c>
      <c r="S34" s="87"/>
    </row>
    <row r="35" spans="5:19" s="17" customFormat="1" ht="27.75" customHeight="1" x14ac:dyDescent="0.2">
      <c r="E35" s="27" t="str">
        <f>+IFERROR(VLOOKUP(H35,auxiliar!$A$3:$C$100,2,FALSE),"-")</f>
        <v>-</v>
      </c>
      <c r="F35" s="84" t="str">
        <f>IFERROR(VLOOKUP(H35,auxiliar!$A$3:$C$100,3,FALSE),"selecciona el Refrigerante")</f>
        <v>selecciona el Refrigerante</v>
      </c>
      <c r="G35" s="84"/>
      <c r="H35" s="84"/>
      <c r="I35" s="84"/>
      <c r="J35" s="84"/>
      <c r="K35" s="84"/>
      <c r="L35" s="84"/>
      <c r="M35" s="33" t="s">
        <v>845</v>
      </c>
      <c r="N35" s="84"/>
      <c r="O35" s="84"/>
      <c r="P35" s="84"/>
      <c r="Q35" s="84"/>
      <c r="R35" s="87" t="str">
        <f>+IF(AND(M35&lt;&gt;"-",M35&lt;&gt;"Introducir en esta celda el nombre"),VLOOKUP(M35,'Otros preparados'!$D$4:$F$78,2,FALSE),"-")</f>
        <v>-</v>
      </c>
      <c r="S35" s="87"/>
    </row>
    <row r="36" spans="5:19" s="17" customFormat="1" ht="27.75" customHeight="1" x14ac:dyDescent="0.2">
      <c r="E36" s="27" t="str">
        <f>+IFERROR(VLOOKUP(H36,auxiliar!$A$3:$C$100,2,FALSE),"-")</f>
        <v>-</v>
      </c>
      <c r="F36" s="84" t="str">
        <f>IFERROR(VLOOKUP(H36,auxiliar!$A$3:$C$100,3,FALSE),"selecciona el Refrigerante")</f>
        <v>selecciona el Refrigerante</v>
      </c>
      <c r="G36" s="84"/>
      <c r="H36" s="84"/>
      <c r="I36" s="84"/>
      <c r="J36" s="84"/>
      <c r="K36" s="84"/>
      <c r="L36" s="84"/>
      <c r="M36" s="33" t="s">
        <v>845</v>
      </c>
      <c r="N36" s="84"/>
      <c r="O36" s="84"/>
      <c r="P36" s="84"/>
      <c r="Q36" s="84"/>
      <c r="R36" s="87" t="str">
        <f>+IF(AND(M36&lt;&gt;"-",M36&lt;&gt;"Introducir en esta celda el nombre"),VLOOKUP(M36,'Otros preparados'!$D$4:$F$78,2,FALSE),"-")</f>
        <v>-</v>
      </c>
      <c r="S36" s="87"/>
    </row>
    <row r="37" spans="5:19" s="17" customFormat="1" ht="27.75" customHeight="1" x14ac:dyDescent="0.2">
      <c r="E37" s="27" t="str">
        <f>+IFERROR(VLOOKUP(H37,auxiliar!$A$3:$C$100,2,FALSE),"-")</f>
        <v>-</v>
      </c>
      <c r="F37" s="84" t="str">
        <f>IFERROR(VLOOKUP(H37,auxiliar!$A$3:$C$100,3,FALSE),"selecciona el Refrigerante")</f>
        <v>selecciona el Refrigerante</v>
      </c>
      <c r="G37" s="84"/>
      <c r="H37" s="84"/>
      <c r="I37" s="84"/>
      <c r="J37" s="84"/>
      <c r="K37" s="84"/>
      <c r="L37" s="84"/>
      <c r="M37" s="33" t="s">
        <v>845</v>
      </c>
      <c r="N37" s="84"/>
      <c r="O37" s="84"/>
      <c r="P37" s="84"/>
      <c r="Q37" s="84"/>
      <c r="R37" s="87" t="str">
        <f>+IF(AND(M37&lt;&gt;"-",M37&lt;&gt;"Introducir en esta celda el nombre"),VLOOKUP(M37,'Otros preparados'!$D$4:$F$78,2,FALSE),"-")</f>
        <v>-</v>
      </c>
      <c r="S37" s="87"/>
    </row>
    <row r="38" spans="5:19" s="17" customFormat="1" ht="27.75" customHeight="1" x14ac:dyDescent="0.2">
      <c r="E38" s="27" t="str">
        <f>+IFERROR(VLOOKUP(H38,auxiliar!$A$3:$C$100,2,FALSE),"-")</f>
        <v>-</v>
      </c>
      <c r="F38" s="84" t="str">
        <f>IFERROR(VLOOKUP(H38,auxiliar!$A$3:$C$100,3,FALSE),"selecciona el Refrigerante")</f>
        <v>selecciona el Refrigerante</v>
      </c>
      <c r="G38" s="84"/>
      <c r="H38" s="84"/>
      <c r="I38" s="84"/>
      <c r="J38" s="84"/>
      <c r="K38" s="84"/>
      <c r="L38" s="84"/>
      <c r="M38" s="33" t="s">
        <v>845</v>
      </c>
      <c r="N38" s="84"/>
      <c r="O38" s="84"/>
      <c r="P38" s="84"/>
      <c r="Q38" s="84"/>
      <c r="R38" s="87" t="str">
        <f>+IF(AND(M38&lt;&gt;"-",M38&lt;&gt;"Introducir en esta celda el nombre"),VLOOKUP(M38,'Otros preparados'!$D$4:$F$78,2,FALSE),"-")</f>
        <v>-</v>
      </c>
      <c r="S38" s="87"/>
    </row>
    <row r="39" spans="5:19" s="17" customFormat="1" ht="27.75" customHeight="1" x14ac:dyDescent="0.2">
      <c r="E39" s="27" t="str">
        <f>+IFERROR(VLOOKUP(H39,auxiliar!$A$3:$C$100,2,FALSE),"-")</f>
        <v>-</v>
      </c>
      <c r="F39" s="84" t="str">
        <f>IFERROR(VLOOKUP(H39,auxiliar!$A$3:$C$100,3,FALSE),"selecciona el Refrigerante")</f>
        <v>selecciona el Refrigerante</v>
      </c>
      <c r="G39" s="84"/>
      <c r="H39" s="84"/>
      <c r="I39" s="84"/>
      <c r="J39" s="84"/>
      <c r="K39" s="84"/>
      <c r="L39" s="84"/>
      <c r="M39" s="33" t="s">
        <v>845</v>
      </c>
      <c r="N39" s="84"/>
      <c r="O39" s="84"/>
      <c r="P39" s="84"/>
      <c r="Q39" s="84"/>
      <c r="R39" s="87" t="str">
        <f>+IF(AND(M39&lt;&gt;"-",M39&lt;&gt;"Introducir en esta celda el nombre"),VLOOKUP(M39,'Otros preparados'!$D$4:$F$78,2,FALSE),"-")</f>
        <v>-</v>
      </c>
      <c r="S39" s="87"/>
    </row>
    <row r="40" spans="5:19" s="17" customFormat="1" ht="27.75" customHeight="1" x14ac:dyDescent="0.2">
      <c r="E40" s="27" t="str">
        <f>+IFERROR(VLOOKUP(H40,auxiliar!$A$3:$C$100,2,FALSE),"-")</f>
        <v>-</v>
      </c>
      <c r="F40" s="84" t="str">
        <f>IFERROR(VLOOKUP(H40,auxiliar!$A$3:$C$100,3,FALSE),"selecciona el Refrigerante")</f>
        <v>selecciona el Refrigerante</v>
      </c>
      <c r="G40" s="84"/>
      <c r="H40" s="84"/>
      <c r="I40" s="84"/>
      <c r="J40" s="84"/>
      <c r="K40" s="84"/>
      <c r="L40" s="84"/>
      <c r="M40" s="33" t="s">
        <v>845</v>
      </c>
      <c r="N40" s="84"/>
      <c r="O40" s="84"/>
      <c r="P40" s="84"/>
      <c r="Q40" s="84"/>
      <c r="R40" s="87" t="str">
        <f>+IF(AND(M40&lt;&gt;"-",M40&lt;&gt;"Introducir en esta celda el nombre"),VLOOKUP(M40,'Otros preparados'!$D$4:$F$78,2,FALSE),"-")</f>
        <v>-</v>
      </c>
      <c r="S40" s="87"/>
    </row>
    <row r="41" spans="5:19" s="17" customFormat="1" ht="27.75" customHeight="1" x14ac:dyDescent="0.2">
      <c r="E41" s="27" t="str">
        <f>+IFERROR(VLOOKUP(H41,auxiliar!$A$3:$C$100,2,FALSE),"-")</f>
        <v>-</v>
      </c>
      <c r="F41" s="84" t="str">
        <f>IFERROR(VLOOKUP(H41,auxiliar!$A$3:$C$100,3,FALSE),"selecciona el Refrigerante")</f>
        <v>selecciona el Refrigerante</v>
      </c>
      <c r="G41" s="84"/>
      <c r="H41" s="84"/>
      <c r="I41" s="84"/>
      <c r="J41" s="84"/>
      <c r="K41" s="84"/>
      <c r="L41" s="84"/>
      <c r="M41" s="33" t="s">
        <v>845</v>
      </c>
      <c r="N41" s="84"/>
      <c r="O41" s="84"/>
      <c r="P41" s="84"/>
      <c r="Q41" s="84"/>
      <c r="R41" s="87" t="str">
        <f>+IF(AND(M41&lt;&gt;"-",M41&lt;&gt;"Introducir en esta celda el nombre"),VLOOKUP(M41,'Otros preparados'!$D$4:$F$78,2,FALSE),"-")</f>
        <v>-</v>
      </c>
      <c r="S41" s="87"/>
    </row>
    <row r="42" spans="5:19" s="17" customFormat="1" ht="27.75" customHeight="1" x14ac:dyDescent="0.2">
      <c r="E42" s="27" t="str">
        <f>+IFERROR(VLOOKUP(H42,auxiliar!$A$3:$C$100,2,FALSE),"-")</f>
        <v>-</v>
      </c>
      <c r="F42" s="84" t="str">
        <f>IFERROR(VLOOKUP(H42,auxiliar!$A$3:$C$100,3,FALSE),"selecciona el Refrigerante")</f>
        <v>selecciona el Refrigerante</v>
      </c>
      <c r="G42" s="84"/>
      <c r="H42" s="84"/>
      <c r="I42" s="84"/>
      <c r="J42" s="84"/>
      <c r="K42" s="84"/>
      <c r="L42" s="84"/>
      <c r="M42" s="33" t="s">
        <v>845</v>
      </c>
      <c r="N42" s="84"/>
      <c r="O42" s="84"/>
      <c r="P42" s="84"/>
      <c r="Q42" s="84"/>
      <c r="R42" s="87" t="str">
        <f>+IF(AND(M42&lt;&gt;"-",M42&lt;&gt;"Introducir en esta celda el nombre"),VLOOKUP(M42,'Otros preparados'!$D$4:$F$78,2,FALSE),"-")</f>
        <v>-</v>
      </c>
      <c r="S42" s="87"/>
    </row>
    <row r="43" spans="5:19" s="17" customFormat="1" ht="27.75" customHeight="1" x14ac:dyDescent="0.2">
      <c r="E43" s="27" t="str">
        <f>+IFERROR(VLOOKUP(H43,auxiliar!$A$3:$C$100,2,FALSE),"-")</f>
        <v>-</v>
      </c>
      <c r="F43" s="84" t="str">
        <f>IFERROR(VLOOKUP(H43,auxiliar!$A$3:$C$100,3,FALSE),"selecciona el Refrigerante")</f>
        <v>selecciona el Refrigerante</v>
      </c>
      <c r="G43" s="84"/>
      <c r="H43" s="84"/>
      <c r="I43" s="84"/>
      <c r="J43" s="84"/>
      <c r="K43" s="84"/>
      <c r="L43" s="84"/>
      <c r="M43" s="33" t="s">
        <v>845</v>
      </c>
      <c r="N43" s="84"/>
      <c r="O43" s="84"/>
      <c r="P43" s="84"/>
      <c r="Q43" s="84"/>
      <c r="R43" s="87" t="str">
        <f>+IF(AND(M43&lt;&gt;"-",M43&lt;&gt;"Introducir en esta celda el nombre"),VLOOKUP(M43,'Otros preparados'!$D$4:$F$78,2,FALSE),"-")</f>
        <v>-</v>
      </c>
      <c r="S43" s="87"/>
    </row>
    <row r="44" spans="5:19" s="17" customFormat="1" ht="27.75" customHeight="1" x14ac:dyDescent="0.2">
      <c r="E44" s="27" t="str">
        <f>+IFERROR(VLOOKUP(H44,auxiliar!$A$3:$C$100,2,FALSE),"-")</f>
        <v>-</v>
      </c>
      <c r="F44" s="84" t="str">
        <f>IFERROR(VLOOKUP(H44,auxiliar!$A$3:$C$100,3,FALSE),"selecciona el Refrigerante")</f>
        <v>selecciona el Refrigerante</v>
      </c>
      <c r="G44" s="84"/>
      <c r="H44" s="84"/>
      <c r="I44" s="84"/>
      <c r="J44" s="84"/>
      <c r="K44" s="84"/>
      <c r="L44" s="84"/>
      <c r="M44" s="33" t="s">
        <v>845</v>
      </c>
      <c r="N44" s="84"/>
      <c r="O44" s="84"/>
      <c r="P44" s="84"/>
      <c r="Q44" s="84"/>
      <c r="R44" s="87" t="str">
        <f>+IF(AND(M44&lt;&gt;"-",M44&lt;&gt;"Introducir en esta celda el nombre"),VLOOKUP(M44,'Otros preparados'!$D$4:$F$78,2,FALSE),"-")</f>
        <v>-</v>
      </c>
      <c r="S44" s="87"/>
    </row>
    <row r="45" spans="5:19" s="17" customFormat="1" ht="27.75" customHeight="1" x14ac:dyDescent="0.2">
      <c r="E45" s="27" t="str">
        <f>+IFERROR(VLOOKUP(H45,auxiliar!$A$3:$C$100,2,FALSE),"-")</f>
        <v>-</v>
      </c>
      <c r="F45" s="84" t="str">
        <f>IFERROR(VLOOKUP(H45,auxiliar!$A$3:$C$100,3,FALSE),"selecciona el Refrigerante")</f>
        <v>selecciona el Refrigerante</v>
      </c>
      <c r="G45" s="84"/>
      <c r="H45" s="84"/>
      <c r="I45" s="84"/>
      <c r="J45" s="84"/>
      <c r="K45" s="84"/>
      <c r="L45" s="84"/>
      <c r="M45" s="33" t="s">
        <v>845</v>
      </c>
      <c r="N45" s="84"/>
      <c r="O45" s="84"/>
      <c r="P45" s="84"/>
      <c r="Q45" s="84"/>
      <c r="R45" s="87" t="str">
        <f>+IF(AND(M45&lt;&gt;"-",M45&lt;&gt;"Introducir en esta celda el nombre"),VLOOKUP(M45,'Otros preparados'!$D$4:$F$78,2,FALSE),"-")</f>
        <v>-</v>
      </c>
      <c r="S45" s="87"/>
    </row>
    <row r="46" spans="5:19" s="17" customFormat="1" ht="27.75" customHeight="1" x14ac:dyDescent="0.2">
      <c r="E46" s="27" t="str">
        <f>+IFERROR(VLOOKUP(H46,auxiliar!$A$3:$C$100,2,FALSE),"-")</f>
        <v>-</v>
      </c>
      <c r="F46" s="84" t="str">
        <f>IFERROR(VLOOKUP(H46,auxiliar!$A$3:$C$100,3,FALSE),"selecciona el Refrigerante")</f>
        <v>selecciona el Refrigerante</v>
      </c>
      <c r="G46" s="84"/>
      <c r="H46" s="84"/>
      <c r="I46" s="84"/>
      <c r="J46" s="84"/>
      <c r="K46" s="84"/>
      <c r="L46" s="84"/>
      <c r="M46" s="33" t="s">
        <v>845</v>
      </c>
      <c r="N46" s="84"/>
      <c r="O46" s="84"/>
      <c r="P46" s="84"/>
      <c r="Q46" s="84"/>
      <c r="R46" s="87" t="str">
        <f>+IF(AND(M46&lt;&gt;"-",M46&lt;&gt;"Introducir en esta celda el nombre"),VLOOKUP(M46,'Otros preparados'!$D$4:$F$78,2,FALSE),"-")</f>
        <v>-</v>
      </c>
      <c r="S46" s="87"/>
    </row>
    <row r="47" spans="5:19" s="17" customFormat="1" ht="27.75" customHeight="1" x14ac:dyDescent="0.2">
      <c r="E47" s="27" t="str">
        <f>+IFERROR(VLOOKUP(H47,auxiliar!$A$3:$C$100,2,FALSE),"-")</f>
        <v>-</v>
      </c>
      <c r="F47" s="84" t="str">
        <f>IFERROR(VLOOKUP(H47,auxiliar!$A$3:$C$100,3,FALSE),"selecciona el Refrigerante")</f>
        <v>selecciona el Refrigerante</v>
      </c>
      <c r="G47" s="84"/>
      <c r="H47" s="84"/>
      <c r="I47" s="84"/>
      <c r="J47" s="84"/>
      <c r="K47" s="84"/>
      <c r="L47" s="84"/>
      <c r="M47" s="33" t="s">
        <v>845</v>
      </c>
      <c r="N47" s="84"/>
      <c r="O47" s="84"/>
      <c r="P47" s="84"/>
      <c r="Q47" s="84"/>
      <c r="R47" s="87" t="str">
        <f>+IF(AND(M47&lt;&gt;"-",M47&lt;&gt;"Introducir en esta celda el nombre"),VLOOKUP(M47,'Otros preparados'!$D$4:$F$78,2,FALSE),"-")</f>
        <v>-</v>
      </c>
      <c r="S47" s="87"/>
    </row>
    <row r="48" spans="5:19" s="17" customFormat="1" ht="27.75" customHeight="1" x14ac:dyDescent="0.2">
      <c r="E48" s="27" t="str">
        <f>+IFERROR(VLOOKUP(H48,auxiliar!$A$3:$C$100,2,FALSE),"-")</f>
        <v>-</v>
      </c>
      <c r="F48" s="84" t="str">
        <f>IFERROR(VLOOKUP(H48,auxiliar!$A$3:$C$100,3,FALSE),"selecciona el Refrigerante")</f>
        <v>selecciona el Refrigerante</v>
      </c>
      <c r="G48" s="84"/>
      <c r="H48" s="84"/>
      <c r="I48" s="84"/>
      <c r="J48" s="84"/>
      <c r="K48" s="84"/>
      <c r="L48" s="84"/>
      <c r="M48" s="33" t="s">
        <v>845</v>
      </c>
      <c r="N48" s="84"/>
      <c r="O48" s="84"/>
      <c r="P48" s="84"/>
      <c r="Q48" s="84"/>
      <c r="R48" s="87" t="str">
        <f>+IF(AND(M48&lt;&gt;"-",M48&lt;&gt;"Introducir en esta celda el nombre"),VLOOKUP(M48,'Otros preparados'!$D$4:$F$78,2,FALSE),"-")</f>
        <v>-</v>
      </c>
      <c r="S48" s="87"/>
    </row>
    <row r="49" spans="5:22" s="17" customFormat="1" ht="27.75" customHeight="1" x14ac:dyDescent="0.2">
      <c r="E49" s="27" t="str">
        <f>+IFERROR(VLOOKUP(H49,auxiliar!$A$3:$C$100,2,FALSE),"-")</f>
        <v>-</v>
      </c>
      <c r="F49" s="84" t="str">
        <f>IFERROR(VLOOKUP(H49,auxiliar!$A$3:$C$100,3,FALSE),"selecciona el Refrigerante")</f>
        <v>selecciona el Refrigerante</v>
      </c>
      <c r="G49" s="84"/>
      <c r="H49" s="84"/>
      <c r="I49" s="84"/>
      <c r="J49" s="84"/>
      <c r="K49" s="84"/>
      <c r="L49" s="84"/>
      <c r="M49" s="33" t="s">
        <v>845</v>
      </c>
      <c r="N49" s="84"/>
      <c r="O49" s="84"/>
      <c r="P49" s="84"/>
      <c r="Q49" s="84"/>
      <c r="R49" s="87" t="str">
        <f>+IF(AND(M49&lt;&gt;"-",M49&lt;&gt;"Introducir en esta celda el nombre"),VLOOKUP(M49,'Otros preparados'!$D$4:$F$78,2,FALSE),"-")</f>
        <v>-</v>
      </c>
      <c r="S49" s="87"/>
    </row>
    <row r="50" spans="5:22" s="17" customFormat="1" ht="27.75" customHeight="1" x14ac:dyDescent="0.2">
      <c r="E50" s="27" t="str">
        <f>+IFERROR(VLOOKUP(H50,auxiliar!$A$3:$C$100,2,FALSE),"-")</f>
        <v>-</v>
      </c>
      <c r="F50" s="84" t="str">
        <f>IFERROR(VLOOKUP(H50,auxiliar!$A$3:$C$100,3,FALSE),"selecciona el Refrigerante")</f>
        <v>selecciona el Refrigerante</v>
      </c>
      <c r="G50" s="84"/>
      <c r="H50" s="84"/>
      <c r="I50" s="84"/>
      <c r="J50" s="84"/>
      <c r="K50" s="84"/>
      <c r="L50" s="84"/>
      <c r="M50" s="33" t="s">
        <v>845</v>
      </c>
      <c r="N50" s="84"/>
      <c r="O50" s="84"/>
      <c r="P50" s="84"/>
      <c r="Q50" s="84"/>
      <c r="R50" s="87" t="str">
        <f>+IF(AND(M50&lt;&gt;"-",M50&lt;&gt;"Introducir en esta celda el nombre"),VLOOKUP(M50,'Otros preparados'!$D$4:$F$78,2,FALSE),"-")</f>
        <v>-</v>
      </c>
      <c r="S50" s="87"/>
    </row>
    <row r="51" spans="5:22" s="17" customFormat="1" ht="27.75" customHeight="1" x14ac:dyDescent="0.2">
      <c r="E51" s="27" t="str">
        <f>+IFERROR(VLOOKUP(H51,auxiliar!$A$3:$C$100,2,FALSE),"-")</f>
        <v>-</v>
      </c>
      <c r="F51" s="84" t="str">
        <f>IFERROR(VLOOKUP(H51,auxiliar!$A$3:$C$100,3,FALSE),"selecciona el Refrigerante")</f>
        <v>selecciona el Refrigerante</v>
      </c>
      <c r="G51" s="84"/>
      <c r="H51" s="84"/>
      <c r="I51" s="84"/>
      <c r="J51" s="84"/>
      <c r="K51" s="84"/>
      <c r="L51" s="84"/>
      <c r="M51" s="33" t="s">
        <v>845</v>
      </c>
      <c r="N51" s="84"/>
      <c r="O51" s="84"/>
      <c r="P51" s="84"/>
      <c r="Q51" s="84"/>
      <c r="R51" s="87" t="str">
        <f>+IF(AND(M51&lt;&gt;"-",M51&lt;&gt;"Introducir en esta celda el nombre"),VLOOKUP(M51,'Otros preparados'!$D$4:$F$78,2,FALSE),"-")</f>
        <v>-</v>
      </c>
      <c r="S51" s="87"/>
    </row>
    <row r="52" spans="5:22" s="17" customFormat="1" ht="27.75" customHeight="1" x14ac:dyDescent="0.2">
      <c r="E52" s="27" t="str">
        <f>+IFERROR(VLOOKUP(H52,auxiliar!$A$3:$C$100,2,FALSE),"-")</f>
        <v>-</v>
      </c>
      <c r="F52" s="84" t="str">
        <f>IFERROR(VLOOKUP(H52,auxiliar!$A$3:$C$100,3,FALSE),"selecciona el Refrigerante")</f>
        <v>selecciona el Refrigerante</v>
      </c>
      <c r="G52" s="84"/>
      <c r="H52" s="84"/>
      <c r="I52" s="84"/>
      <c r="J52" s="84"/>
      <c r="K52" s="84"/>
      <c r="L52" s="84"/>
      <c r="M52" s="33" t="s">
        <v>845</v>
      </c>
      <c r="N52" s="84"/>
      <c r="O52" s="84"/>
      <c r="P52" s="84"/>
      <c r="Q52" s="84"/>
      <c r="R52" s="87" t="str">
        <f>+IF(AND(M52&lt;&gt;"-",M52&lt;&gt;"Introducir en esta celda el nombre"),VLOOKUP(M52,'Otros preparados'!$D$4:$F$78,2,FALSE),"-")</f>
        <v>-</v>
      </c>
      <c r="S52" s="87"/>
    </row>
    <row r="53" spans="5:22" s="17" customFormat="1" ht="27.75" customHeight="1" x14ac:dyDescent="0.2">
      <c r="E53" s="32" t="str">
        <f>+IFERROR(VLOOKUP(H53,auxiliar!$A$3:$C$100,2,FALSE),"-")</f>
        <v>-</v>
      </c>
      <c r="F53" s="139" t="str">
        <f>IFERROR(VLOOKUP(H53,auxiliar!$A$3:$C$100,3,FALSE),"selecciona el Refrigerante")</f>
        <v>selecciona el Refrigerante</v>
      </c>
      <c r="G53" s="140"/>
      <c r="H53" s="139"/>
      <c r="I53" s="141"/>
      <c r="J53" s="141"/>
      <c r="K53" s="141"/>
      <c r="L53" s="140"/>
      <c r="M53" s="33" t="s">
        <v>845</v>
      </c>
      <c r="N53" s="139"/>
      <c r="O53" s="141"/>
      <c r="P53" s="141"/>
      <c r="Q53" s="140"/>
      <c r="R53" s="139" t="str">
        <f>+IF(AND(M53&lt;&gt;"-",M53&lt;&gt;"Introducir en esta celda el nombre"),VLOOKUP(M53,'Otros preparados'!$D$4:$F$78,2,FALSE),"-")</f>
        <v>-</v>
      </c>
      <c r="S53" s="140"/>
    </row>
    <row r="54" spans="5:22" x14ac:dyDescent="0.2"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5:22" ht="15" customHeight="1" x14ac:dyDescent="0.2">
      <c r="E55" s="18" t="s">
        <v>316</v>
      </c>
      <c r="F55" s="142"/>
      <c r="G55" s="142"/>
      <c r="H55" s="142"/>
      <c r="I55" s="142"/>
      <c r="J55" s="14" t="s">
        <v>317</v>
      </c>
      <c r="K55" s="142"/>
      <c r="L55" s="142"/>
      <c r="M55" s="15" t="s">
        <v>320</v>
      </c>
      <c r="N55" s="142"/>
      <c r="O55" s="142"/>
      <c r="P55" s="142"/>
      <c r="Q55" s="142"/>
      <c r="R55" s="142"/>
      <c r="S55" s="142"/>
      <c r="T55" s="137" t="s">
        <v>318</v>
      </c>
      <c r="U55" s="137"/>
    </row>
    <row r="56" spans="5:22" x14ac:dyDescent="0.2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5:22" x14ac:dyDescent="0.2">
      <c r="E57" s="136" t="s">
        <v>319</v>
      </c>
      <c r="F57" s="136"/>
      <c r="G57" s="136"/>
      <c r="H57" s="136"/>
      <c r="I57" s="136"/>
      <c r="J57" s="142"/>
      <c r="K57" s="142"/>
      <c r="L57" s="142"/>
      <c r="M57" s="142"/>
      <c r="N57" s="138" t="s">
        <v>858</v>
      </c>
      <c r="O57" s="138"/>
      <c r="P57" s="138"/>
      <c r="Q57" s="138"/>
      <c r="R57" s="138"/>
      <c r="S57" s="138"/>
      <c r="T57" s="138"/>
      <c r="U57" s="138"/>
      <c r="V57" s="138"/>
    </row>
    <row r="58" spans="5:22" ht="15" thickBot="1" x14ac:dyDescent="0.25"/>
    <row r="59" spans="5:22" x14ac:dyDescent="0.2">
      <c r="G59" s="118" t="s">
        <v>323</v>
      </c>
      <c r="H59" s="119"/>
      <c r="I59" s="120"/>
      <c r="N59" s="127" t="s">
        <v>322</v>
      </c>
      <c r="O59" s="128"/>
      <c r="P59" s="128"/>
      <c r="Q59" s="129"/>
    </row>
    <row r="60" spans="5:22" x14ac:dyDescent="0.2">
      <c r="G60" s="121"/>
      <c r="H60" s="122"/>
      <c r="I60" s="123"/>
      <c r="N60" s="130"/>
      <c r="O60" s="131"/>
      <c r="P60" s="131"/>
      <c r="Q60" s="132"/>
    </row>
    <row r="61" spans="5:22" x14ac:dyDescent="0.2">
      <c r="G61" s="121"/>
      <c r="H61" s="122"/>
      <c r="I61" s="123"/>
      <c r="N61" s="130"/>
      <c r="O61" s="131"/>
      <c r="P61" s="131"/>
      <c r="Q61" s="132"/>
    </row>
    <row r="62" spans="5:22" x14ac:dyDescent="0.2">
      <c r="G62" s="121"/>
      <c r="H62" s="122"/>
      <c r="I62" s="123"/>
      <c r="N62" s="130"/>
      <c r="O62" s="131"/>
      <c r="P62" s="131"/>
      <c r="Q62" s="132"/>
    </row>
    <row r="63" spans="5:22" x14ac:dyDescent="0.2">
      <c r="G63" s="121"/>
      <c r="H63" s="122"/>
      <c r="I63" s="123"/>
      <c r="N63" s="130"/>
      <c r="O63" s="131"/>
      <c r="P63" s="131"/>
      <c r="Q63" s="132"/>
    </row>
    <row r="64" spans="5:22" ht="15" thickBot="1" x14ac:dyDescent="0.25">
      <c r="G64" s="124"/>
      <c r="H64" s="125"/>
      <c r="I64" s="126"/>
      <c r="N64" s="133"/>
      <c r="O64" s="134"/>
      <c r="P64" s="134"/>
      <c r="Q64" s="135"/>
    </row>
    <row r="65" spans="14:20" ht="15" customHeight="1" x14ac:dyDescent="0.2">
      <c r="N65" s="82" t="str">
        <f>+"En "&amp;O20&amp;" a "</f>
        <v xml:space="preserve">En  a </v>
      </c>
      <c r="O65" s="82"/>
      <c r="P65" s="82"/>
      <c r="Q65" s="83">
        <v>44805</v>
      </c>
      <c r="R65" s="83"/>
      <c r="S65" s="83"/>
      <c r="T65" s="83"/>
    </row>
  </sheetData>
  <sheetProtection selectLockedCells="1" selectUnlockedCells="1"/>
  <mergeCells count="146">
    <mergeCell ref="K20:M20"/>
    <mergeCell ref="O20:T20"/>
    <mergeCell ref="G59:I64"/>
    <mergeCell ref="N59:Q64"/>
    <mergeCell ref="E57:I57"/>
    <mergeCell ref="T55:U55"/>
    <mergeCell ref="N57:V57"/>
    <mergeCell ref="F53:G53"/>
    <mergeCell ref="H53:L53"/>
    <mergeCell ref="N53:Q53"/>
    <mergeCell ref="R53:S53"/>
    <mergeCell ref="F55:I55"/>
    <mergeCell ref="K55:L55"/>
    <mergeCell ref="J57:M57"/>
    <mergeCell ref="N55:S55"/>
    <mergeCell ref="F51:G51"/>
    <mergeCell ref="H51:L51"/>
    <mergeCell ref="N51:Q51"/>
    <mergeCell ref="R51:S51"/>
    <mergeCell ref="F52:G52"/>
    <mergeCell ref="H52:L52"/>
    <mergeCell ref="N52:Q52"/>
    <mergeCell ref="R52:S52"/>
    <mergeCell ref="F49:G49"/>
    <mergeCell ref="H49:L49"/>
    <mergeCell ref="N49:Q49"/>
    <mergeCell ref="R49:S49"/>
    <mergeCell ref="F50:G50"/>
    <mergeCell ref="H50:L50"/>
    <mergeCell ref="N50:Q50"/>
    <mergeCell ref="R50:S50"/>
    <mergeCell ref="R46:S46"/>
    <mergeCell ref="R47:S47"/>
    <mergeCell ref="K21:T21"/>
    <mergeCell ref="F48:G48"/>
    <mergeCell ref="H48:L48"/>
    <mergeCell ref="N48:Q48"/>
    <mergeCell ref="R48:S48"/>
    <mergeCell ref="R41:S41"/>
    <mergeCell ref="R42:S42"/>
    <mergeCell ref="R43:S43"/>
    <mergeCell ref="R44:S44"/>
    <mergeCell ref="R45:S45"/>
    <mergeCell ref="R36:S36"/>
    <mergeCell ref="R37:S37"/>
    <mergeCell ref="R38:S38"/>
    <mergeCell ref="R39:S39"/>
    <mergeCell ref="R40:S40"/>
    <mergeCell ref="R31:S31"/>
    <mergeCell ref="R32:S32"/>
    <mergeCell ref="R33:S33"/>
    <mergeCell ref="R34:S34"/>
    <mergeCell ref="R35:S35"/>
    <mergeCell ref="R26:S26"/>
    <mergeCell ref="R27:S27"/>
    <mergeCell ref="R28:S28"/>
    <mergeCell ref="R29:S29"/>
    <mergeCell ref="R30:S30"/>
    <mergeCell ref="R25:S25"/>
    <mergeCell ref="O4:Q9"/>
    <mergeCell ref="K7:N7"/>
    <mergeCell ref="E4:G9"/>
    <mergeCell ref="C21:D21"/>
    <mergeCell ref="E21:G21"/>
    <mergeCell ref="H21:J21"/>
    <mergeCell ref="C10:T16"/>
    <mergeCell ref="D18:E18"/>
    <mergeCell ref="F18:J18"/>
    <mergeCell ref="K18:T18"/>
    <mergeCell ref="C19:G19"/>
    <mergeCell ref="H19:P19"/>
    <mergeCell ref="G22:J22"/>
    <mergeCell ref="K22:O22"/>
    <mergeCell ref="P22:T22"/>
    <mergeCell ref="H20:I20"/>
    <mergeCell ref="H25:L25"/>
    <mergeCell ref="N25:Q25"/>
    <mergeCell ref="H26:L26"/>
    <mergeCell ref="N26:Q26"/>
    <mergeCell ref="H27:L27"/>
    <mergeCell ref="N27:Q27"/>
    <mergeCell ref="F32:G32"/>
    <mergeCell ref="F33:G33"/>
    <mergeCell ref="F34:G34"/>
    <mergeCell ref="H29:L29"/>
    <mergeCell ref="F30:G30"/>
    <mergeCell ref="F31:G31"/>
    <mergeCell ref="H28:L28"/>
    <mergeCell ref="N28:Q28"/>
    <mergeCell ref="H45:L45"/>
    <mergeCell ref="F44:G44"/>
    <mergeCell ref="F45:G45"/>
    <mergeCell ref="H41:L41"/>
    <mergeCell ref="F41:G41"/>
    <mergeCell ref="F42:G42"/>
    <mergeCell ref="F43:G43"/>
    <mergeCell ref="F38:G38"/>
    <mergeCell ref="F39:G39"/>
    <mergeCell ref="F40:G40"/>
    <mergeCell ref="H37:L37"/>
    <mergeCell ref="F35:G35"/>
    <mergeCell ref="F36:G36"/>
    <mergeCell ref="F37:G37"/>
    <mergeCell ref="H44:L44"/>
    <mergeCell ref="N44:Q44"/>
    <mergeCell ref="H42:L42"/>
    <mergeCell ref="N42:Q42"/>
    <mergeCell ref="H36:L36"/>
    <mergeCell ref="N36:Q36"/>
    <mergeCell ref="N29:Q29"/>
    <mergeCell ref="H30:L30"/>
    <mergeCell ref="N30:Q30"/>
    <mergeCell ref="H31:L31"/>
    <mergeCell ref="N31:Q31"/>
    <mergeCell ref="H32:L32"/>
    <mergeCell ref="N32:Q32"/>
    <mergeCell ref="H33:L33"/>
    <mergeCell ref="N33:Q33"/>
    <mergeCell ref="H34:L34"/>
    <mergeCell ref="N34:Q34"/>
    <mergeCell ref="H35:L35"/>
    <mergeCell ref="N35:Q35"/>
    <mergeCell ref="N65:P65"/>
    <mergeCell ref="Q65:T65"/>
    <mergeCell ref="H43:L43"/>
    <mergeCell ref="N43:Q43"/>
    <mergeCell ref="F25:G25"/>
    <mergeCell ref="F26:G26"/>
    <mergeCell ref="F27:G27"/>
    <mergeCell ref="F28:G28"/>
    <mergeCell ref="F29:G29"/>
    <mergeCell ref="F47:G47"/>
    <mergeCell ref="N45:Q45"/>
    <mergeCell ref="H46:L46"/>
    <mergeCell ref="N46:Q46"/>
    <mergeCell ref="H47:L47"/>
    <mergeCell ref="N47:Q47"/>
    <mergeCell ref="F46:G46"/>
    <mergeCell ref="N37:Q37"/>
    <mergeCell ref="H38:L38"/>
    <mergeCell ref="N38:Q38"/>
    <mergeCell ref="H39:L39"/>
    <mergeCell ref="N39:Q39"/>
    <mergeCell ref="H40:L40"/>
    <mergeCell ref="N40:Q40"/>
    <mergeCell ref="N41:Q41"/>
  </mergeCells>
  <pageMargins left="0.7" right="0.7" top="0.75" bottom="0.75" header="0.3" footer="0.3"/>
  <pageSetup paperSize="9" scale="3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auxiliar!$G$3:$G$58</xm:f>
          </x14:formula1>
          <xm:sqref>P22:T22</xm:sqref>
        </x14:dataValidation>
        <x14:dataValidation type="list" allowBlank="1" showInputMessage="1" showErrorMessage="1">
          <x14:formula1>
            <xm:f>auxiliar!$H$3:$H$54</xm:f>
          </x14:formula1>
          <xm:sqref>K20</xm:sqref>
        </x14:dataValidation>
        <x14:dataValidation type="list" allowBlank="1" showInputMessage="1" showErrorMessage="1">
          <x14:formula1>
            <xm:f>auxiliar!$A$3:$A$100</xm:f>
          </x14:formula1>
          <xm:sqref>H56:I56 H26:I54 J26:L53</xm:sqref>
        </x14:dataValidation>
        <x14:dataValidation type="list" allowBlank="1" showInputMessage="1" showErrorMessage="1">
          <x14:formula1>
            <xm:f>'Otros preparados'!$D$4:$D$79</xm:f>
          </x14:formula1>
          <xm:sqref>M26:M53</xm:sqref>
        </x14:dataValidation>
        <x14:dataValidation type="list" allowBlank="1" showInputMessage="1" showErrorMessage="1">
          <x14:formula1>
            <xm:f>auxiliar!$J$3:$J$32</xm:f>
          </x14:formula1>
          <xm:sqref>Q65:T65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65"/>
  <sheetViews>
    <sheetView showGridLines="0" tabSelected="1" view="pageBreakPreview" topLeftCell="D19" zoomScaleNormal="100" zoomScaleSheetLayoutView="100" workbookViewId="0">
      <selection activeCell="H26" sqref="H26:L26"/>
    </sheetView>
  </sheetViews>
  <sheetFormatPr baseColWidth="10" defaultColWidth="9.140625" defaultRowHeight="14.25" x14ac:dyDescent="0.2"/>
  <cols>
    <col min="1" max="2" width="9.140625" style="1"/>
    <col min="3" max="3" width="10.5703125" style="1" bestFit="1" customWidth="1"/>
    <col min="4" max="4" width="5.5703125" style="1" customWidth="1"/>
    <col min="5" max="5" width="12.140625" style="1" customWidth="1"/>
    <col min="6" max="6" width="9.140625" style="1"/>
    <col min="7" max="7" width="13.85546875" style="1" customWidth="1"/>
    <col min="8" max="8" width="9.140625" style="1"/>
    <col min="9" max="9" width="12.85546875" style="1" customWidth="1"/>
    <col min="10" max="10" width="14" style="1" customWidth="1"/>
    <col min="11" max="11" width="9.140625" style="1"/>
    <col min="12" max="12" width="6.140625" style="1" customWidth="1"/>
    <col min="13" max="13" width="33" style="1" customWidth="1"/>
    <col min="14" max="14" width="14" style="1" customWidth="1"/>
    <col min="15" max="15" width="17.140625" style="1" customWidth="1"/>
    <col min="16" max="16" width="6.5703125" style="1" customWidth="1"/>
    <col min="17" max="17" width="5.42578125" style="1" customWidth="1"/>
    <col min="18" max="18" width="10" style="1" customWidth="1"/>
    <col min="19" max="19" width="15.5703125" style="1" customWidth="1"/>
    <col min="20" max="20" width="9.140625" style="1"/>
    <col min="21" max="21" width="5.42578125" style="1" customWidth="1"/>
    <col min="22" max="22" width="8.28515625" style="1" customWidth="1"/>
    <col min="23" max="16384" width="9.140625" style="1"/>
  </cols>
  <sheetData>
    <row r="3" spans="3:20" x14ac:dyDescent="0.2">
      <c r="R3" s="19"/>
      <c r="S3" s="19"/>
      <c r="T3" s="19"/>
    </row>
    <row r="4" spans="3:20" ht="15" customHeight="1" x14ac:dyDescent="0.2">
      <c r="E4" s="91" t="s">
        <v>315</v>
      </c>
      <c r="F4" s="91"/>
      <c r="G4" s="91"/>
      <c r="K4" s="9"/>
      <c r="L4" s="9"/>
      <c r="M4" s="9"/>
      <c r="N4" s="9"/>
      <c r="O4" s="153" t="s">
        <v>314</v>
      </c>
      <c r="P4" s="153"/>
      <c r="Q4" s="153"/>
      <c r="R4" s="20"/>
      <c r="S4" s="20"/>
      <c r="T4" s="20"/>
    </row>
    <row r="5" spans="3:20" ht="15" customHeight="1" x14ac:dyDescent="0.2">
      <c r="E5" s="91"/>
      <c r="F5" s="91"/>
      <c r="G5" s="91"/>
      <c r="K5" s="9"/>
      <c r="L5" s="9"/>
      <c r="M5" s="9"/>
      <c r="N5" s="9"/>
      <c r="O5" s="153"/>
      <c r="P5" s="153"/>
      <c r="Q5" s="153"/>
      <c r="R5" s="20"/>
      <c r="S5" s="20"/>
      <c r="T5" s="20"/>
    </row>
    <row r="6" spans="3:20" ht="15" customHeight="1" x14ac:dyDescent="0.2">
      <c r="E6" s="91"/>
      <c r="F6" s="91"/>
      <c r="G6" s="91"/>
      <c r="K6" s="9"/>
      <c r="L6" s="9"/>
      <c r="M6" s="9"/>
      <c r="N6" s="9"/>
      <c r="O6" s="153"/>
      <c r="P6" s="153"/>
      <c r="Q6" s="153"/>
      <c r="R6" s="20"/>
      <c r="S6" s="20"/>
      <c r="T6" s="20"/>
    </row>
    <row r="7" spans="3:20" ht="15" customHeight="1" x14ac:dyDescent="0.3">
      <c r="E7" s="91"/>
      <c r="F7" s="91"/>
      <c r="G7" s="91"/>
      <c r="H7" s="11"/>
      <c r="I7" s="11"/>
      <c r="J7" s="11"/>
      <c r="K7" s="90" t="s">
        <v>313</v>
      </c>
      <c r="L7" s="90"/>
      <c r="M7" s="90"/>
      <c r="N7" s="90"/>
      <c r="O7" s="153"/>
      <c r="P7" s="153"/>
      <c r="Q7" s="153"/>
      <c r="R7" s="20"/>
      <c r="S7" s="20"/>
      <c r="T7" s="20"/>
    </row>
    <row r="8" spans="3:20" ht="15" customHeight="1" x14ac:dyDescent="0.2">
      <c r="E8" s="91"/>
      <c r="F8" s="91"/>
      <c r="G8" s="91"/>
      <c r="K8" s="9"/>
      <c r="L8" s="9"/>
      <c r="M8" s="9"/>
      <c r="N8" s="9"/>
      <c r="O8" s="153"/>
      <c r="P8" s="153"/>
      <c r="Q8" s="153"/>
      <c r="R8" s="20"/>
      <c r="S8" s="20"/>
      <c r="T8" s="20"/>
    </row>
    <row r="9" spans="3:20" ht="15.75" customHeight="1" thickBot="1" x14ac:dyDescent="0.25">
      <c r="E9" s="92"/>
      <c r="F9" s="92"/>
      <c r="G9" s="92"/>
      <c r="K9" s="10"/>
      <c r="L9" s="10"/>
      <c r="M9" s="10"/>
      <c r="N9" s="10"/>
      <c r="O9" s="89"/>
      <c r="P9" s="89"/>
      <c r="Q9" s="89"/>
      <c r="R9" s="21"/>
      <c r="S9" s="21"/>
      <c r="T9" s="21"/>
    </row>
    <row r="10" spans="3:20" x14ac:dyDescent="0.2">
      <c r="C10" s="99" t="s">
        <v>347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2"/>
    </row>
    <row r="11" spans="3:20" x14ac:dyDescent="0.2">
      <c r="C11" s="103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4"/>
    </row>
    <row r="12" spans="3:20" x14ac:dyDescent="0.2">
      <c r="C12" s="103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4"/>
    </row>
    <row r="13" spans="3:20" x14ac:dyDescent="0.2">
      <c r="C13" s="103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4"/>
    </row>
    <row r="14" spans="3:20" x14ac:dyDescent="0.2">
      <c r="C14" s="103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4"/>
    </row>
    <row r="15" spans="3:20" x14ac:dyDescent="0.2">
      <c r="C15" s="103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4"/>
    </row>
    <row r="16" spans="3:20" ht="15" thickBot="1" x14ac:dyDescent="0.25">
      <c r="C16" s="105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/>
      <c r="S16" s="106"/>
      <c r="T16" s="107"/>
    </row>
    <row r="17" spans="3:21" ht="15" thickBot="1" x14ac:dyDescent="0.25"/>
    <row r="18" spans="3:21" ht="18.75" thickBot="1" x14ac:dyDescent="0.3">
      <c r="C18" s="3" t="s">
        <v>0</v>
      </c>
      <c r="D18" s="108"/>
      <c r="E18" s="109"/>
      <c r="F18" s="93" t="s">
        <v>1</v>
      </c>
      <c r="G18" s="98"/>
      <c r="H18" s="98"/>
      <c r="I18" s="98"/>
      <c r="J18" s="94"/>
      <c r="K18" s="95"/>
      <c r="L18" s="96"/>
      <c r="M18" s="96"/>
      <c r="N18" s="96"/>
      <c r="O18" s="96"/>
      <c r="P18" s="96"/>
      <c r="Q18" s="96"/>
      <c r="R18" s="96"/>
      <c r="S18" s="96"/>
      <c r="T18" s="97"/>
    </row>
    <row r="19" spans="3:21" ht="18.75" thickBot="1" x14ac:dyDescent="0.3">
      <c r="C19" s="93" t="s">
        <v>327</v>
      </c>
      <c r="D19" s="98"/>
      <c r="E19" s="98"/>
      <c r="F19" s="98"/>
      <c r="G19" s="94"/>
      <c r="H19" s="110"/>
      <c r="I19" s="111"/>
      <c r="J19" s="111"/>
      <c r="K19" s="111"/>
      <c r="L19" s="111"/>
      <c r="M19" s="111"/>
      <c r="N19" s="111"/>
      <c r="O19" s="111"/>
      <c r="P19" s="112"/>
      <c r="Q19" s="25" t="s">
        <v>2</v>
      </c>
      <c r="R19" s="12"/>
      <c r="S19" s="3" t="s">
        <v>3</v>
      </c>
      <c r="T19" s="13"/>
    </row>
    <row r="20" spans="3:21" ht="18.75" thickBot="1" x14ac:dyDescent="0.3">
      <c r="C20" s="3" t="s">
        <v>4</v>
      </c>
      <c r="D20" s="2"/>
      <c r="E20" s="3" t="s">
        <v>5</v>
      </c>
      <c r="F20" s="2"/>
      <c r="G20" s="3" t="s">
        <v>6</v>
      </c>
      <c r="H20" s="95"/>
      <c r="I20" s="97"/>
      <c r="J20" s="3" t="s">
        <v>7</v>
      </c>
      <c r="K20" s="95"/>
      <c r="L20" s="96"/>
      <c r="M20" s="96"/>
      <c r="N20" s="97"/>
      <c r="O20" s="3" t="s">
        <v>8</v>
      </c>
      <c r="P20" s="95"/>
      <c r="Q20" s="96"/>
      <c r="R20" s="96"/>
      <c r="S20" s="96"/>
      <c r="T20" s="97"/>
    </row>
    <row r="21" spans="3:21" ht="18.75" thickBot="1" x14ac:dyDescent="0.3">
      <c r="C21" s="93" t="s">
        <v>9</v>
      </c>
      <c r="D21" s="94"/>
      <c r="E21" s="95"/>
      <c r="F21" s="96"/>
      <c r="G21" s="97"/>
      <c r="H21" s="93" t="s">
        <v>10</v>
      </c>
      <c r="I21" s="98"/>
      <c r="J21" s="94"/>
      <c r="K21" s="110"/>
      <c r="L21" s="111"/>
      <c r="M21" s="111"/>
      <c r="N21" s="111"/>
      <c r="O21" s="111"/>
      <c r="P21" s="111"/>
      <c r="Q21" s="111"/>
      <c r="R21" s="111"/>
      <c r="S21" s="111"/>
      <c r="T21" s="112"/>
    </row>
    <row r="22" spans="3:21" ht="18.75" thickBot="1" x14ac:dyDescent="0.3">
      <c r="C22" s="4" t="s">
        <v>11</v>
      </c>
      <c r="D22" s="5"/>
      <c r="E22" s="5"/>
      <c r="F22" s="6"/>
      <c r="G22" s="108"/>
      <c r="H22" s="113"/>
      <c r="I22" s="113"/>
      <c r="J22" s="113"/>
      <c r="K22" s="93" t="s">
        <v>14</v>
      </c>
      <c r="L22" s="98"/>
      <c r="M22" s="98"/>
      <c r="N22" s="98"/>
      <c r="O22" s="94"/>
      <c r="P22" s="95"/>
      <c r="Q22" s="96"/>
      <c r="R22" s="96"/>
      <c r="S22" s="96"/>
      <c r="T22" s="97"/>
    </row>
    <row r="24" spans="3:21" ht="15" thickBot="1" x14ac:dyDescent="0.25"/>
    <row r="25" spans="3:21" ht="70.5" customHeight="1" thickBot="1" x14ac:dyDescent="0.25">
      <c r="C25" s="88"/>
      <c r="D25" s="88"/>
      <c r="E25" s="73" t="s">
        <v>16</v>
      </c>
      <c r="F25" s="85" t="s">
        <v>17</v>
      </c>
      <c r="G25" s="86"/>
      <c r="H25" s="114" t="s">
        <v>13</v>
      </c>
      <c r="I25" s="115"/>
      <c r="J25" s="115"/>
      <c r="K25" s="115"/>
      <c r="L25" s="116"/>
      <c r="M25" s="28" t="s">
        <v>339</v>
      </c>
      <c r="N25" s="85" t="s">
        <v>15</v>
      </c>
      <c r="O25" s="117"/>
      <c r="P25" s="117"/>
      <c r="Q25" s="86"/>
      <c r="R25" s="85" t="s">
        <v>349</v>
      </c>
      <c r="S25" s="86"/>
    </row>
    <row r="26" spans="3:21" s="17" customFormat="1" ht="27.75" customHeight="1" x14ac:dyDescent="0.2">
      <c r="C26" s="144"/>
      <c r="D26" s="145"/>
      <c r="E26" s="26" t="str">
        <f>+'Modelo de comunicación'!E26</f>
        <v>-</v>
      </c>
      <c r="F26" s="87" t="str">
        <f>+'Modelo de comunicación'!F26:G53</f>
        <v>selecciona el Refrigerante</v>
      </c>
      <c r="G26" s="87"/>
      <c r="H26" s="87">
        <f>+IF(OR(F26="TXX",F26="PXX"),'Modelo de comunicación'!M26,'Modelo de comunicación'!H26:L26)</f>
        <v>0</v>
      </c>
      <c r="I26" s="87"/>
      <c r="J26" s="87"/>
      <c r="K26" s="87"/>
      <c r="L26" s="87"/>
      <c r="M26" s="32" t="str">
        <f>+IFERROR(IF(OR(F26="TXX",F26="PXX"),VLOOKUP(H26,'Otros preparados'!$D$4:$G$78,4,FALSE),VLOOKUP(H26,auxiliar!$A$3:$I$99,9,FALSE)),"-")</f>
        <v>-</v>
      </c>
      <c r="N26" s="87">
        <f>+'Modelo de comunicación'!N26:Q26</f>
        <v>0</v>
      </c>
      <c r="O26" s="87"/>
      <c r="P26" s="87"/>
      <c r="Q26" s="87"/>
      <c r="R26" s="152">
        <f>+IF(AND(M26&gt;=150,M26&lt;6666.7,E26&lt;&gt;"3.1",E26&lt;&gt;"3.2"),M26*N26*0.015,IF(AND(M26&gt;=6666.7,E26&lt;&gt;"3.1",E26&lt;&gt;"3.2"),100*N26,IF(AND(M26&gt;=150,M26&lt;6666.7,OR(E26="3.1",E26="3.2")),M26*N26*0.015*0.5,IF(AND(M26&gt;=6666.7,OR(E26="3.1",E26="3.2")),N26*100*0.5,IF(M26&lt;150,"Exento del impuesto","-")))))</f>
        <v>0</v>
      </c>
      <c r="S26" s="152"/>
    </row>
    <row r="27" spans="3:21" s="17" customFormat="1" ht="27.75" customHeight="1" x14ac:dyDescent="0.2">
      <c r="E27" s="33" t="str">
        <f>+'Modelo de comunicación'!E27</f>
        <v>-</v>
      </c>
      <c r="F27" s="87" t="str">
        <f>+'Modelo de comunicación'!F27:G54</f>
        <v>selecciona el Refrigerante</v>
      </c>
      <c r="G27" s="87"/>
      <c r="H27" s="87">
        <f>+IF(OR(F27="TXX",F27="PXX"),'Modelo de comunicación'!M27,'Modelo de comunicación'!H27:L27)</f>
        <v>0</v>
      </c>
      <c r="I27" s="87"/>
      <c r="J27" s="87"/>
      <c r="K27" s="87"/>
      <c r="L27" s="87"/>
      <c r="M27" s="32" t="str">
        <f>+IFERROR(IF(OR(F27="TXX",F27="PXX"),VLOOKUP(H27,'Otros preparados'!$D$4:$G$78,4,FALSE),VLOOKUP(H27,auxiliar!$A$3:$I$99,9,FALSE)),"-")</f>
        <v>-</v>
      </c>
      <c r="N27" s="87">
        <f>+'Modelo de comunicación'!N27:Q27</f>
        <v>0</v>
      </c>
      <c r="O27" s="87"/>
      <c r="P27" s="87"/>
      <c r="Q27" s="87"/>
      <c r="R27" s="151">
        <f t="shared" ref="R27:R53" si="0">+IF(AND(M27&gt;=150,M27&lt;6666.7,E27&lt;&gt;"3.1",E27&lt;&gt;"3.2"),M27*N27*0.015,IF(AND(M27&gt;=6666.7,E27&lt;&gt;"3.1",E27&lt;&gt;"3.2"),100*N27,IF(AND(M27&gt;=150,M27&lt;6666.7,OR(E27="3.1",E27="3.2")),M27*N27*0.015*0.5,IF(AND(M27&gt;=6666.7,OR(E27="3.1",E27="3.2")),N27*100*0.5,IF(M27&lt;150,"Exento del impuesto","-")))))</f>
        <v>0</v>
      </c>
      <c r="S27" s="151"/>
    </row>
    <row r="28" spans="3:21" s="17" customFormat="1" ht="27.75" customHeight="1" x14ac:dyDescent="0.2">
      <c r="E28" s="33" t="str">
        <f>+'Modelo de comunicación'!E28</f>
        <v>-</v>
      </c>
      <c r="F28" s="87" t="str">
        <f>+'Modelo de comunicación'!F28:G55</f>
        <v>selecciona el Refrigerante</v>
      </c>
      <c r="G28" s="87"/>
      <c r="H28" s="87">
        <f>+IF(OR(F28="TXX",F28="PXX"),'Modelo de comunicación'!M28,'Modelo de comunicación'!H28:L28)</f>
        <v>0</v>
      </c>
      <c r="I28" s="87"/>
      <c r="J28" s="87"/>
      <c r="K28" s="87"/>
      <c r="L28" s="87"/>
      <c r="M28" s="74" t="str">
        <f>+IFERROR(IF(OR(F28="TXX",F28="PXX"),VLOOKUP(H28,'Otros preparados'!$D$4:$G$78,4,FALSE),VLOOKUP(H28,auxiliar!$A$3:$I$99,9,FALSE)),"-")</f>
        <v>-</v>
      </c>
      <c r="N28" s="87">
        <f>+'Modelo de comunicación'!N28:Q28</f>
        <v>0</v>
      </c>
      <c r="O28" s="87"/>
      <c r="P28" s="87"/>
      <c r="Q28" s="87"/>
      <c r="R28" s="152">
        <f t="shared" si="0"/>
        <v>0</v>
      </c>
      <c r="S28" s="152"/>
    </row>
    <row r="29" spans="3:21" s="17" customFormat="1" ht="27.75" customHeight="1" x14ac:dyDescent="0.2">
      <c r="E29" s="33" t="str">
        <f>+'Modelo de comunicación'!E29</f>
        <v>-</v>
      </c>
      <c r="F29" s="87" t="str">
        <f>+'Modelo de comunicación'!F29:G56</f>
        <v>selecciona el Refrigerante</v>
      </c>
      <c r="G29" s="87"/>
      <c r="H29" s="87">
        <f>+IF(OR(F29="TXX",F29="PXX"),'Modelo de comunicación'!M29,'Modelo de comunicación'!H29:L29)</f>
        <v>0</v>
      </c>
      <c r="I29" s="87"/>
      <c r="J29" s="87"/>
      <c r="K29" s="87"/>
      <c r="L29" s="87"/>
      <c r="M29" s="32" t="str">
        <f>+IFERROR(IF(OR(F29="TXX",F29="PXX"),VLOOKUP(H29,'Otros preparados'!$D$4:$G$78,4,FALSE),VLOOKUP(H29,auxiliar!$A$3:$I$99,9,FALSE)),"-")</f>
        <v>-</v>
      </c>
      <c r="N29" s="87">
        <f>+'Modelo de comunicación'!N29:Q29</f>
        <v>0</v>
      </c>
      <c r="O29" s="87"/>
      <c r="P29" s="87"/>
      <c r="Q29" s="87"/>
      <c r="R29" s="151">
        <f t="shared" si="0"/>
        <v>0</v>
      </c>
      <c r="S29" s="151"/>
      <c r="U29" s="75"/>
    </row>
    <row r="30" spans="3:21" s="17" customFormat="1" ht="27.75" customHeight="1" x14ac:dyDescent="0.2">
      <c r="E30" s="33" t="str">
        <f>+'Modelo de comunicación'!E30</f>
        <v>-</v>
      </c>
      <c r="F30" s="87" t="str">
        <f>+'Modelo de comunicación'!F30:G57</f>
        <v>selecciona el Refrigerante</v>
      </c>
      <c r="G30" s="87"/>
      <c r="H30" s="87">
        <f>+IF(OR(F30="TXX",F30="PXX"),'Modelo de comunicación'!M30,'Modelo de comunicación'!H30:L30)</f>
        <v>0</v>
      </c>
      <c r="I30" s="87"/>
      <c r="J30" s="87"/>
      <c r="K30" s="87"/>
      <c r="L30" s="87"/>
      <c r="M30" s="32" t="str">
        <f>+IFERROR(IF(OR(F30="TXX",F30="PXX"),VLOOKUP(H30,'Otros preparados'!$D$4:$G$78,4,FALSE),VLOOKUP(H30,auxiliar!$A$3:$I$99,9,FALSE)),"-")</f>
        <v>-</v>
      </c>
      <c r="N30" s="87">
        <f>+'Modelo de comunicación'!N30:Q30</f>
        <v>0</v>
      </c>
      <c r="O30" s="87"/>
      <c r="P30" s="87"/>
      <c r="Q30" s="87"/>
      <c r="R30" s="151">
        <f t="shared" si="0"/>
        <v>0</v>
      </c>
      <c r="S30" s="151"/>
    </row>
    <row r="31" spans="3:21" s="17" customFormat="1" ht="27.75" customHeight="1" x14ac:dyDescent="0.2">
      <c r="E31" s="33" t="str">
        <f>+'Modelo de comunicación'!E31</f>
        <v>-</v>
      </c>
      <c r="F31" s="87" t="str">
        <f>+'Modelo de comunicación'!F31:G58</f>
        <v>selecciona el Refrigerante</v>
      </c>
      <c r="G31" s="87"/>
      <c r="H31" s="87">
        <f>+IF(OR(F31="TXX",F31="PXX"),'Modelo de comunicación'!M31,'Modelo de comunicación'!H31:L31)</f>
        <v>0</v>
      </c>
      <c r="I31" s="87"/>
      <c r="J31" s="87"/>
      <c r="K31" s="87"/>
      <c r="L31" s="87"/>
      <c r="M31" s="32" t="str">
        <f>+IFERROR(IF(OR(F31="TXX",F31="PXX"),VLOOKUP(H31,'Otros preparados'!$D$4:$G$78,4,FALSE),VLOOKUP(H31,auxiliar!$A$3:$I$99,9,FALSE)),"-")</f>
        <v>-</v>
      </c>
      <c r="N31" s="87">
        <f>+'Modelo de comunicación'!N31:Q31</f>
        <v>0</v>
      </c>
      <c r="O31" s="87"/>
      <c r="P31" s="87"/>
      <c r="Q31" s="87"/>
      <c r="R31" s="151">
        <f t="shared" si="0"/>
        <v>0</v>
      </c>
      <c r="S31" s="151"/>
    </row>
    <row r="32" spans="3:21" s="17" customFormat="1" ht="27.75" customHeight="1" x14ac:dyDescent="0.2">
      <c r="E32" s="33" t="str">
        <f>+'Modelo de comunicación'!E32</f>
        <v>-</v>
      </c>
      <c r="F32" s="87" t="str">
        <f>+'Modelo de comunicación'!F32:G59</f>
        <v>selecciona el Refrigerante</v>
      </c>
      <c r="G32" s="87"/>
      <c r="H32" s="87">
        <f>+IF(OR(F32="TXX",F32="PXX"),'Modelo de comunicación'!M32,'Modelo de comunicación'!H32:L32)</f>
        <v>0</v>
      </c>
      <c r="I32" s="87"/>
      <c r="J32" s="87"/>
      <c r="K32" s="87"/>
      <c r="L32" s="87"/>
      <c r="M32" s="32" t="str">
        <f>+IFERROR(IF(OR(F32="TXX",F32="PXX"),VLOOKUP(H32,'Otros preparados'!$D$4:$G$78,4,FALSE),VLOOKUP(H32,auxiliar!$A$3:$I$99,9,FALSE)),"-")</f>
        <v>-</v>
      </c>
      <c r="N32" s="87">
        <f>+'Modelo de comunicación'!N32:Q32</f>
        <v>0</v>
      </c>
      <c r="O32" s="87"/>
      <c r="P32" s="87"/>
      <c r="Q32" s="87"/>
      <c r="R32" s="151">
        <f t="shared" si="0"/>
        <v>0</v>
      </c>
      <c r="S32" s="151"/>
    </row>
    <row r="33" spans="5:19" s="17" customFormat="1" ht="27.75" customHeight="1" x14ac:dyDescent="0.2">
      <c r="E33" s="33" t="str">
        <f>+'Modelo de comunicación'!E33</f>
        <v>-</v>
      </c>
      <c r="F33" s="87" t="str">
        <f>+'Modelo de comunicación'!F33:G60</f>
        <v>selecciona el Refrigerante</v>
      </c>
      <c r="G33" s="87"/>
      <c r="H33" s="87">
        <f>+IF(OR(F33="TXX",F33="PXX"),'Modelo de comunicación'!M33,'Modelo de comunicación'!H33:L33)</f>
        <v>0</v>
      </c>
      <c r="I33" s="87"/>
      <c r="J33" s="87"/>
      <c r="K33" s="87"/>
      <c r="L33" s="87"/>
      <c r="M33" s="32" t="str">
        <f>+IFERROR(IF(OR(F33="TXX",F33="PXX"),VLOOKUP(H33,'Otros preparados'!$D$4:$G$78,4,FALSE),VLOOKUP(H33,auxiliar!$A$3:$I$99,9,FALSE)),"-")</f>
        <v>-</v>
      </c>
      <c r="N33" s="87">
        <f>+'Modelo de comunicación'!N33:Q33</f>
        <v>0</v>
      </c>
      <c r="O33" s="87"/>
      <c r="P33" s="87"/>
      <c r="Q33" s="87"/>
      <c r="R33" s="151">
        <f t="shared" si="0"/>
        <v>0</v>
      </c>
      <c r="S33" s="151"/>
    </row>
    <row r="34" spans="5:19" s="17" customFormat="1" ht="27.75" customHeight="1" x14ac:dyDescent="0.2">
      <c r="E34" s="33" t="str">
        <f>+'Modelo de comunicación'!E34</f>
        <v>-</v>
      </c>
      <c r="F34" s="87" t="str">
        <f>+'Modelo de comunicación'!F34:G61</f>
        <v>selecciona el Refrigerante</v>
      </c>
      <c r="G34" s="87"/>
      <c r="H34" s="87">
        <f>+IF(OR(F34="TXX",F34="PXX"),'Modelo de comunicación'!M34,'Modelo de comunicación'!H34:L34)</f>
        <v>0</v>
      </c>
      <c r="I34" s="87"/>
      <c r="J34" s="87"/>
      <c r="K34" s="87"/>
      <c r="L34" s="87"/>
      <c r="M34" s="32" t="str">
        <f>+IFERROR(IF(OR(F34="TXX",F34="PXX"),VLOOKUP(H34,'Otros preparados'!$D$4:$G$78,4,FALSE),VLOOKUP(H34,auxiliar!$A$3:$I$99,9,FALSE)),"-")</f>
        <v>-</v>
      </c>
      <c r="N34" s="87">
        <f>+'Modelo de comunicación'!N34:Q34</f>
        <v>0</v>
      </c>
      <c r="O34" s="87"/>
      <c r="P34" s="87"/>
      <c r="Q34" s="87"/>
      <c r="R34" s="151">
        <f t="shared" si="0"/>
        <v>0</v>
      </c>
      <c r="S34" s="151"/>
    </row>
    <row r="35" spans="5:19" s="17" customFormat="1" ht="27.75" customHeight="1" x14ac:dyDescent="0.2">
      <c r="E35" s="33" t="str">
        <f>+'Modelo de comunicación'!E35</f>
        <v>-</v>
      </c>
      <c r="F35" s="87" t="str">
        <f>+'Modelo de comunicación'!F35:G62</f>
        <v>selecciona el Refrigerante</v>
      </c>
      <c r="G35" s="87"/>
      <c r="H35" s="87">
        <f>+IF(OR(F35="TXX",F35="PXX"),'Modelo de comunicación'!M35,'Modelo de comunicación'!H35:L35)</f>
        <v>0</v>
      </c>
      <c r="I35" s="87"/>
      <c r="J35" s="87"/>
      <c r="K35" s="87"/>
      <c r="L35" s="87"/>
      <c r="M35" s="32" t="str">
        <f>+IFERROR(IF(OR(F35="TXX",F35="PXX"),VLOOKUP(H35,'Otros preparados'!$D$4:$G$78,4,FALSE),VLOOKUP(H35,auxiliar!$A$3:$I$99,9,FALSE)),"-")</f>
        <v>-</v>
      </c>
      <c r="N35" s="87">
        <f>+'Modelo de comunicación'!N35:Q35</f>
        <v>0</v>
      </c>
      <c r="O35" s="87"/>
      <c r="P35" s="87"/>
      <c r="Q35" s="87"/>
      <c r="R35" s="151">
        <f t="shared" si="0"/>
        <v>0</v>
      </c>
      <c r="S35" s="151"/>
    </row>
    <row r="36" spans="5:19" s="17" customFormat="1" ht="27.75" customHeight="1" x14ac:dyDescent="0.2">
      <c r="E36" s="33" t="str">
        <f>+'Modelo de comunicación'!E36</f>
        <v>-</v>
      </c>
      <c r="F36" s="87" t="str">
        <f>+'Modelo de comunicación'!F36:G63</f>
        <v>selecciona el Refrigerante</v>
      </c>
      <c r="G36" s="87"/>
      <c r="H36" s="87">
        <f>+IF(OR(F36="TXX",F36="PXX"),'Modelo de comunicación'!M36,'Modelo de comunicación'!H36:L36)</f>
        <v>0</v>
      </c>
      <c r="I36" s="87"/>
      <c r="J36" s="87"/>
      <c r="K36" s="87"/>
      <c r="L36" s="87"/>
      <c r="M36" s="32" t="str">
        <f>+IFERROR(IF(OR(F36="TXX",F36="PXX"),VLOOKUP(H36,'Otros preparados'!$D$4:$G$78,4,FALSE),VLOOKUP(H36,auxiliar!$A$3:$I$99,9,FALSE)),"-")</f>
        <v>-</v>
      </c>
      <c r="N36" s="87">
        <f>+'Modelo de comunicación'!N36:Q36</f>
        <v>0</v>
      </c>
      <c r="O36" s="87"/>
      <c r="P36" s="87"/>
      <c r="Q36" s="87"/>
      <c r="R36" s="151">
        <f t="shared" si="0"/>
        <v>0</v>
      </c>
      <c r="S36" s="151"/>
    </row>
    <row r="37" spans="5:19" s="17" customFormat="1" ht="27.75" customHeight="1" x14ac:dyDescent="0.2">
      <c r="E37" s="33" t="str">
        <f>+'Modelo de comunicación'!E37</f>
        <v>-</v>
      </c>
      <c r="F37" s="87" t="str">
        <f>+'Modelo de comunicación'!F37:G64</f>
        <v>selecciona el Refrigerante</v>
      </c>
      <c r="G37" s="87"/>
      <c r="H37" s="87">
        <f>+IF(OR(F37="TXX",F37="PXX"),'Modelo de comunicación'!M37,'Modelo de comunicación'!H37:L37)</f>
        <v>0</v>
      </c>
      <c r="I37" s="87"/>
      <c r="J37" s="87"/>
      <c r="K37" s="87"/>
      <c r="L37" s="87"/>
      <c r="M37" s="32" t="str">
        <f>+IFERROR(IF(OR(F37="TXX",F37="PXX"),VLOOKUP(H37,'Otros preparados'!$D$4:$G$78,4,FALSE),VLOOKUP(H37,auxiliar!$A$3:$I$99,9,FALSE)),"-")</f>
        <v>-</v>
      </c>
      <c r="N37" s="87">
        <f>+'Modelo de comunicación'!N37:Q37</f>
        <v>0</v>
      </c>
      <c r="O37" s="87"/>
      <c r="P37" s="87"/>
      <c r="Q37" s="87"/>
      <c r="R37" s="151">
        <f t="shared" si="0"/>
        <v>0</v>
      </c>
      <c r="S37" s="151"/>
    </row>
    <row r="38" spans="5:19" s="17" customFormat="1" ht="27.75" customHeight="1" x14ac:dyDescent="0.2">
      <c r="E38" s="33" t="str">
        <f>+'Modelo de comunicación'!E38</f>
        <v>-</v>
      </c>
      <c r="F38" s="87" t="str">
        <f>+'Modelo de comunicación'!F38:G65</f>
        <v>selecciona el Refrigerante</v>
      </c>
      <c r="G38" s="87"/>
      <c r="H38" s="87">
        <f>+IF(OR(F38="TXX",F38="PXX"),'Modelo de comunicación'!M38,'Modelo de comunicación'!H38:L38)</f>
        <v>0</v>
      </c>
      <c r="I38" s="87"/>
      <c r="J38" s="87"/>
      <c r="K38" s="87"/>
      <c r="L38" s="87"/>
      <c r="M38" s="32" t="str">
        <f>+IFERROR(IF(OR(F38="TXX",F38="PXX"),VLOOKUP(H38,'Otros preparados'!$D$4:$G$78,4,FALSE),VLOOKUP(H38,auxiliar!$A$3:$I$99,9,FALSE)),"-")</f>
        <v>-</v>
      </c>
      <c r="N38" s="87">
        <f>+'Modelo de comunicación'!N38:Q38</f>
        <v>0</v>
      </c>
      <c r="O38" s="87"/>
      <c r="P38" s="87"/>
      <c r="Q38" s="87"/>
      <c r="R38" s="151">
        <f t="shared" si="0"/>
        <v>0</v>
      </c>
      <c r="S38" s="151"/>
    </row>
    <row r="39" spans="5:19" s="17" customFormat="1" ht="27.75" customHeight="1" x14ac:dyDescent="0.2">
      <c r="E39" s="33" t="str">
        <f>+'Modelo de comunicación'!E39</f>
        <v>-</v>
      </c>
      <c r="F39" s="87" t="str">
        <f>+'Modelo de comunicación'!F39:G66</f>
        <v>selecciona el Refrigerante</v>
      </c>
      <c r="G39" s="87"/>
      <c r="H39" s="87">
        <f>+IF(OR(F39="TXX",F39="PXX"),'Modelo de comunicación'!M39,'Modelo de comunicación'!H39:L39)</f>
        <v>0</v>
      </c>
      <c r="I39" s="87"/>
      <c r="J39" s="87"/>
      <c r="K39" s="87"/>
      <c r="L39" s="87"/>
      <c r="M39" s="32" t="str">
        <f>+IFERROR(IF(OR(F39="TXX",F39="PXX"),VLOOKUP(H39,'Otros preparados'!$D$4:$G$78,4,FALSE),VLOOKUP(H39,auxiliar!$A$3:$I$99,9,FALSE)),"-")</f>
        <v>-</v>
      </c>
      <c r="N39" s="87">
        <f>+'Modelo de comunicación'!N39:Q39</f>
        <v>0</v>
      </c>
      <c r="O39" s="87"/>
      <c r="P39" s="87"/>
      <c r="Q39" s="87"/>
      <c r="R39" s="151">
        <f t="shared" si="0"/>
        <v>0</v>
      </c>
      <c r="S39" s="151"/>
    </row>
    <row r="40" spans="5:19" s="17" customFormat="1" ht="27.75" customHeight="1" x14ac:dyDescent="0.2">
      <c r="E40" s="33" t="str">
        <f>+'Modelo de comunicación'!E40</f>
        <v>-</v>
      </c>
      <c r="F40" s="87" t="str">
        <f>+'Modelo de comunicación'!F40:G67</f>
        <v>selecciona el Refrigerante</v>
      </c>
      <c r="G40" s="87"/>
      <c r="H40" s="87">
        <f>+IF(OR(F40="TXX",F40="PXX"),'Modelo de comunicación'!M40,'Modelo de comunicación'!H40:L40)</f>
        <v>0</v>
      </c>
      <c r="I40" s="87"/>
      <c r="J40" s="87"/>
      <c r="K40" s="87"/>
      <c r="L40" s="87"/>
      <c r="M40" s="32" t="str">
        <f>+IFERROR(IF(OR(F40="TXX",F40="PXX"),VLOOKUP(H40,'Otros preparados'!$D$4:$G$78,4,FALSE),VLOOKUP(H40,auxiliar!$A$3:$I$99,9,FALSE)),"-")</f>
        <v>-</v>
      </c>
      <c r="N40" s="87">
        <f>+'Modelo de comunicación'!N40:Q40</f>
        <v>0</v>
      </c>
      <c r="O40" s="87"/>
      <c r="P40" s="87"/>
      <c r="Q40" s="87"/>
      <c r="R40" s="151">
        <f t="shared" si="0"/>
        <v>0</v>
      </c>
      <c r="S40" s="151"/>
    </row>
    <row r="41" spans="5:19" s="17" customFormat="1" ht="27.75" customHeight="1" x14ac:dyDescent="0.2">
      <c r="E41" s="33" t="str">
        <f>+'Modelo de comunicación'!E41</f>
        <v>-</v>
      </c>
      <c r="F41" s="87" t="str">
        <f>+'Modelo de comunicación'!F41:G68</f>
        <v>selecciona el Refrigerante</v>
      </c>
      <c r="G41" s="87"/>
      <c r="H41" s="87">
        <f>+IF(OR(F41="TXX",F41="PXX"),'Modelo de comunicación'!M41,'Modelo de comunicación'!H41:L41)</f>
        <v>0</v>
      </c>
      <c r="I41" s="87"/>
      <c r="J41" s="87"/>
      <c r="K41" s="87"/>
      <c r="L41" s="87"/>
      <c r="M41" s="32" t="str">
        <f>+IFERROR(IF(OR(F41="TXX",F41="PXX"),VLOOKUP(H41,'Otros preparados'!$D$4:$G$78,4,FALSE),VLOOKUP(H41,auxiliar!$A$3:$I$99,9,FALSE)),"-")</f>
        <v>-</v>
      </c>
      <c r="N41" s="87">
        <f>+'Modelo de comunicación'!N41:Q41</f>
        <v>0</v>
      </c>
      <c r="O41" s="87"/>
      <c r="P41" s="87"/>
      <c r="Q41" s="87"/>
      <c r="R41" s="151">
        <f t="shared" si="0"/>
        <v>0</v>
      </c>
      <c r="S41" s="151"/>
    </row>
    <row r="42" spans="5:19" s="17" customFormat="1" ht="27.75" customHeight="1" x14ac:dyDescent="0.2">
      <c r="E42" s="33" t="str">
        <f>+'Modelo de comunicación'!E42</f>
        <v>-</v>
      </c>
      <c r="F42" s="87" t="str">
        <f>+'Modelo de comunicación'!F42:G69</f>
        <v>selecciona el Refrigerante</v>
      </c>
      <c r="G42" s="87"/>
      <c r="H42" s="87">
        <f>+IF(OR(F42="TXX",F42="PXX"),'Modelo de comunicación'!M42,'Modelo de comunicación'!H42:L42)</f>
        <v>0</v>
      </c>
      <c r="I42" s="87"/>
      <c r="J42" s="87"/>
      <c r="K42" s="87"/>
      <c r="L42" s="87"/>
      <c r="M42" s="32" t="str">
        <f>+IFERROR(IF(OR(F42="TXX",F42="PXX"),VLOOKUP(H42,'Otros preparados'!$D$4:$G$78,4,FALSE),VLOOKUP(H42,auxiliar!$A$3:$I$99,9,FALSE)),"-")</f>
        <v>-</v>
      </c>
      <c r="N42" s="87">
        <f>+'Modelo de comunicación'!N42:Q42</f>
        <v>0</v>
      </c>
      <c r="O42" s="87"/>
      <c r="P42" s="87"/>
      <c r="Q42" s="87"/>
      <c r="R42" s="151">
        <f t="shared" si="0"/>
        <v>0</v>
      </c>
      <c r="S42" s="151"/>
    </row>
    <row r="43" spans="5:19" s="17" customFormat="1" ht="27.75" customHeight="1" x14ac:dyDescent="0.2">
      <c r="E43" s="33" t="str">
        <f>+'Modelo de comunicación'!E43</f>
        <v>-</v>
      </c>
      <c r="F43" s="87" t="str">
        <f>+'Modelo de comunicación'!F43:G70</f>
        <v>selecciona el Refrigerante</v>
      </c>
      <c r="G43" s="87"/>
      <c r="H43" s="87">
        <f>+IF(OR(F43="TXX",F43="PXX"),'Modelo de comunicación'!M43,'Modelo de comunicación'!H43:L43)</f>
        <v>0</v>
      </c>
      <c r="I43" s="87"/>
      <c r="J43" s="87"/>
      <c r="K43" s="87"/>
      <c r="L43" s="87"/>
      <c r="M43" s="32" t="str">
        <f>+IFERROR(IF(OR(F43="TXX",F43="PXX"),VLOOKUP(H43,'Otros preparados'!$D$4:$G$78,4,FALSE),VLOOKUP(H43,auxiliar!$A$3:$I$99,9,FALSE)),"-")</f>
        <v>-</v>
      </c>
      <c r="N43" s="87">
        <f>+'Modelo de comunicación'!N43:Q43</f>
        <v>0</v>
      </c>
      <c r="O43" s="87"/>
      <c r="P43" s="87"/>
      <c r="Q43" s="87"/>
      <c r="R43" s="151">
        <f t="shared" si="0"/>
        <v>0</v>
      </c>
      <c r="S43" s="151"/>
    </row>
    <row r="44" spans="5:19" s="17" customFormat="1" ht="27.75" customHeight="1" x14ac:dyDescent="0.2">
      <c r="E44" s="33" t="str">
        <f>+'Modelo de comunicación'!E44</f>
        <v>-</v>
      </c>
      <c r="F44" s="87" t="str">
        <f>+'Modelo de comunicación'!F44:G71</f>
        <v>selecciona el Refrigerante</v>
      </c>
      <c r="G44" s="87"/>
      <c r="H44" s="87">
        <f>+IF(OR(F44="TXX",F44="PXX"),'Modelo de comunicación'!M44,'Modelo de comunicación'!H44:L44)</f>
        <v>0</v>
      </c>
      <c r="I44" s="87"/>
      <c r="J44" s="87"/>
      <c r="K44" s="87"/>
      <c r="L44" s="87"/>
      <c r="M44" s="32" t="str">
        <f>+IFERROR(IF(OR(F44="TXX",F44="PXX"),VLOOKUP(H44,'Otros preparados'!$D$4:$G$78,4,FALSE),VLOOKUP(H44,auxiliar!$A$3:$I$99,9,FALSE)),"-")</f>
        <v>-</v>
      </c>
      <c r="N44" s="87">
        <f>+'Modelo de comunicación'!N44:Q44</f>
        <v>0</v>
      </c>
      <c r="O44" s="87"/>
      <c r="P44" s="87"/>
      <c r="Q44" s="87"/>
      <c r="R44" s="151">
        <f t="shared" si="0"/>
        <v>0</v>
      </c>
      <c r="S44" s="151"/>
    </row>
    <row r="45" spans="5:19" s="17" customFormat="1" ht="27.75" customHeight="1" x14ac:dyDescent="0.2">
      <c r="E45" s="33" t="str">
        <f>+'Modelo de comunicación'!E45</f>
        <v>-</v>
      </c>
      <c r="F45" s="87" t="str">
        <f>+'Modelo de comunicación'!F45:G72</f>
        <v>selecciona el Refrigerante</v>
      </c>
      <c r="G45" s="87"/>
      <c r="H45" s="87">
        <f>+IF(OR(F45="TXX",F45="PXX"),'Modelo de comunicación'!M45,'Modelo de comunicación'!H45:L45)</f>
        <v>0</v>
      </c>
      <c r="I45" s="87"/>
      <c r="J45" s="87"/>
      <c r="K45" s="87"/>
      <c r="L45" s="87"/>
      <c r="M45" s="32" t="str">
        <f>+IFERROR(IF(OR(F45="TXX",F45="PXX"),VLOOKUP(H45,'Otros preparados'!$D$4:$G$78,4,FALSE),VLOOKUP(H45,auxiliar!$A$3:$I$99,9,FALSE)),"-")</f>
        <v>-</v>
      </c>
      <c r="N45" s="87">
        <f>+'Modelo de comunicación'!N45:Q45</f>
        <v>0</v>
      </c>
      <c r="O45" s="87"/>
      <c r="P45" s="87"/>
      <c r="Q45" s="87"/>
      <c r="R45" s="151">
        <f t="shared" si="0"/>
        <v>0</v>
      </c>
      <c r="S45" s="151"/>
    </row>
    <row r="46" spans="5:19" s="17" customFormat="1" ht="27.75" customHeight="1" x14ac:dyDescent="0.2">
      <c r="E46" s="33" t="str">
        <f>+'Modelo de comunicación'!E46</f>
        <v>-</v>
      </c>
      <c r="F46" s="87" t="str">
        <f>+'Modelo de comunicación'!F46:G73</f>
        <v>selecciona el Refrigerante</v>
      </c>
      <c r="G46" s="87"/>
      <c r="H46" s="87">
        <f>+IF(OR(F46="TXX",F46="PXX"),'Modelo de comunicación'!M46,'Modelo de comunicación'!H46:L46)</f>
        <v>0</v>
      </c>
      <c r="I46" s="87"/>
      <c r="J46" s="87"/>
      <c r="K46" s="87"/>
      <c r="L46" s="87"/>
      <c r="M46" s="32" t="str">
        <f>+IFERROR(IF(OR(F46="TXX",F46="PXX"),VLOOKUP(H46,'Otros preparados'!$D$4:$G$78,4,FALSE),VLOOKUP(H46,auxiliar!$A$3:$I$99,9,FALSE)),"-")</f>
        <v>-</v>
      </c>
      <c r="N46" s="87">
        <f>+'Modelo de comunicación'!N46:Q46</f>
        <v>0</v>
      </c>
      <c r="O46" s="87"/>
      <c r="P46" s="87"/>
      <c r="Q46" s="87"/>
      <c r="R46" s="151">
        <f t="shared" si="0"/>
        <v>0</v>
      </c>
      <c r="S46" s="151"/>
    </row>
    <row r="47" spans="5:19" s="17" customFormat="1" ht="27.75" customHeight="1" x14ac:dyDescent="0.2">
      <c r="E47" s="33" t="str">
        <f>+'Modelo de comunicación'!E47</f>
        <v>-</v>
      </c>
      <c r="F47" s="87" t="str">
        <f>+'Modelo de comunicación'!F47:G74</f>
        <v>selecciona el Refrigerante</v>
      </c>
      <c r="G47" s="87"/>
      <c r="H47" s="87">
        <f>+IF(OR(F47="TXX",F47="PXX"),'Modelo de comunicación'!M47,'Modelo de comunicación'!H47:L47)</f>
        <v>0</v>
      </c>
      <c r="I47" s="87"/>
      <c r="J47" s="87"/>
      <c r="K47" s="87"/>
      <c r="L47" s="87"/>
      <c r="M47" s="32" t="str">
        <f>+IFERROR(IF(OR(F47="TXX",F47="PXX"),VLOOKUP(H47,'Otros preparados'!$D$4:$G$78,4,FALSE),VLOOKUP(H47,auxiliar!$A$3:$I$99,9,FALSE)),"-")</f>
        <v>-</v>
      </c>
      <c r="N47" s="87">
        <f>+'Modelo de comunicación'!N47:Q47</f>
        <v>0</v>
      </c>
      <c r="O47" s="87"/>
      <c r="P47" s="87"/>
      <c r="Q47" s="87"/>
      <c r="R47" s="151">
        <f t="shared" si="0"/>
        <v>0</v>
      </c>
      <c r="S47" s="151"/>
    </row>
    <row r="48" spans="5:19" s="17" customFormat="1" ht="27.75" customHeight="1" x14ac:dyDescent="0.2">
      <c r="E48" s="33" t="str">
        <f>+'Modelo de comunicación'!E48</f>
        <v>-</v>
      </c>
      <c r="F48" s="87" t="str">
        <f>+'Modelo de comunicación'!F48:G75</f>
        <v>selecciona el Refrigerante</v>
      </c>
      <c r="G48" s="87"/>
      <c r="H48" s="87">
        <f>+IF(OR(F48="TXX",F48="PXX"),'Modelo de comunicación'!M48,'Modelo de comunicación'!H48:L48)</f>
        <v>0</v>
      </c>
      <c r="I48" s="87"/>
      <c r="J48" s="87"/>
      <c r="K48" s="87"/>
      <c r="L48" s="87"/>
      <c r="M48" s="32" t="str">
        <f>+IFERROR(IF(OR(F48="TXX",F48="PXX"),VLOOKUP(H48,'Otros preparados'!$D$4:$G$78,4,FALSE),VLOOKUP(H48,auxiliar!$A$3:$I$99,9,FALSE)),"-")</f>
        <v>-</v>
      </c>
      <c r="N48" s="87">
        <f>+'Modelo de comunicación'!N48:Q48</f>
        <v>0</v>
      </c>
      <c r="O48" s="87"/>
      <c r="P48" s="87"/>
      <c r="Q48" s="87"/>
      <c r="R48" s="151">
        <f t="shared" si="0"/>
        <v>0</v>
      </c>
      <c r="S48" s="151"/>
    </row>
    <row r="49" spans="5:22" s="17" customFormat="1" ht="27.75" customHeight="1" x14ac:dyDescent="0.2">
      <c r="E49" s="33" t="str">
        <f>+'Modelo de comunicación'!E49</f>
        <v>-</v>
      </c>
      <c r="F49" s="87" t="str">
        <f>+'Modelo de comunicación'!F49:G76</f>
        <v>selecciona el Refrigerante</v>
      </c>
      <c r="G49" s="87"/>
      <c r="H49" s="87">
        <f>+IF(OR(F49="TXX",F49="PXX"),'Modelo de comunicación'!M49,'Modelo de comunicación'!H49:L49)</f>
        <v>0</v>
      </c>
      <c r="I49" s="87"/>
      <c r="J49" s="87"/>
      <c r="K49" s="87"/>
      <c r="L49" s="87"/>
      <c r="M49" s="32" t="str">
        <f>+IFERROR(IF(OR(F49="TXX",F49="PXX"),VLOOKUP(H49,'Otros preparados'!$D$4:$G$78,4,FALSE),VLOOKUP(H49,auxiliar!$A$3:$I$99,9,FALSE)),"-")</f>
        <v>-</v>
      </c>
      <c r="N49" s="87">
        <f>+'Modelo de comunicación'!N49:Q49</f>
        <v>0</v>
      </c>
      <c r="O49" s="87"/>
      <c r="P49" s="87"/>
      <c r="Q49" s="87"/>
      <c r="R49" s="151">
        <f t="shared" si="0"/>
        <v>0</v>
      </c>
      <c r="S49" s="151"/>
    </row>
    <row r="50" spans="5:22" s="17" customFormat="1" ht="27.75" customHeight="1" x14ac:dyDescent="0.2">
      <c r="E50" s="33" t="str">
        <f>+'Modelo de comunicación'!E50</f>
        <v>-</v>
      </c>
      <c r="F50" s="87" t="str">
        <f>+'Modelo de comunicación'!F50:G77</f>
        <v>selecciona el Refrigerante</v>
      </c>
      <c r="G50" s="87"/>
      <c r="H50" s="87">
        <f>+IF(OR(F50="TXX",F50="PXX"),'Modelo de comunicación'!M50,'Modelo de comunicación'!H50:L50)</f>
        <v>0</v>
      </c>
      <c r="I50" s="87"/>
      <c r="J50" s="87"/>
      <c r="K50" s="87"/>
      <c r="L50" s="87"/>
      <c r="M50" s="32" t="str">
        <f>+IFERROR(IF(OR(F50="TXX",F50="PXX"),VLOOKUP(H50,'Otros preparados'!$D$4:$G$78,4,FALSE),VLOOKUP(H50,auxiliar!$A$3:$I$99,9,FALSE)),"-")</f>
        <v>-</v>
      </c>
      <c r="N50" s="87">
        <f>+'Modelo de comunicación'!N50:Q50</f>
        <v>0</v>
      </c>
      <c r="O50" s="87"/>
      <c r="P50" s="87"/>
      <c r="Q50" s="87"/>
      <c r="R50" s="151">
        <f t="shared" si="0"/>
        <v>0</v>
      </c>
      <c r="S50" s="151"/>
    </row>
    <row r="51" spans="5:22" s="17" customFormat="1" ht="27.75" customHeight="1" x14ac:dyDescent="0.2">
      <c r="E51" s="33" t="str">
        <f>+'Modelo de comunicación'!E51</f>
        <v>-</v>
      </c>
      <c r="F51" s="87" t="str">
        <f>+'Modelo de comunicación'!F51:G78</f>
        <v>selecciona el Refrigerante</v>
      </c>
      <c r="G51" s="87"/>
      <c r="H51" s="87">
        <f>+IF(OR(F51="TXX",F51="PXX"),'Modelo de comunicación'!M51,'Modelo de comunicación'!H51:L51)</f>
        <v>0</v>
      </c>
      <c r="I51" s="87"/>
      <c r="J51" s="87"/>
      <c r="K51" s="87"/>
      <c r="L51" s="87"/>
      <c r="M51" s="32" t="str">
        <f>+IFERROR(IF(OR(F51="TXX",F51="PXX"),VLOOKUP(H51,'Otros preparados'!$D$4:$G$78,4,FALSE),VLOOKUP(H51,auxiliar!$A$3:$I$99,9,FALSE)),"-")</f>
        <v>-</v>
      </c>
      <c r="N51" s="87">
        <f>+'Modelo de comunicación'!N51:Q51</f>
        <v>0</v>
      </c>
      <c r="O51" s="87"/>
      <c r="P51" s="87"/>
      <c r="Q51" s="87"/>
      <c r="R51" s="151">
        <f t="shared" si="0"/>
        <v>0</v>
      </c>
      <c r="S51" s="151"/>
    </row>
    <row r="52" spans="5:22" s="17" customFormat="1" ht="27.75" customHeight="1" x14ac:dyDescent="0.2">
      <c r="E52" s="33" t="str">
        <f>+'Modelo de comunicación'!E52</f>
        <v>-</v>
      </c>
      <c r="F52" s="87" t="str">
        <f>+'Modelo de comunicación'!F52:G79</f>
        <v>selecciona el Refrigerante</v>
      </c>
      <c r="G52" s="87"/>
      <c r="H52" s="87">
        <f>+IF(OR(F52="TXX",F52="PXX"),'Modelo de comunicación'!M52,'Modelo de comunicación'!H52:L52)</f>
        <v>0</v>
      </c>
      <c r="I52" s="87"/>
      <c r="J52" s="87"/>
      <c r="K52" s="87"/>
      <c r="L52" s="87"/>
      <c r="M52" s="32" t="str">
        <f>+IFERROR(IF(OR(F52="TXX",F52="PXX"),VLOOKUP(H52,'Otros preparados'!$D$4:$G$78,4,FALSE),VLOOKUP(H52,auxiliar!$A$3:$I$99,9,FALSE)),"-")</f>
        <v>-</v>
      </c>
      <c r="N52" s="87">
        <f>+'Modelo de comunicación'!N52:Q52</f>
        <v>0</v>
      </c>
      <c r="O52" s="87"/>
      <c r="P52" s="87"/>
      <c r="Q52" s="87"/>
      <c r="R52" s="151">
        <f t="shared" si="0"/>
        <v>0</v>
      </c>
      <c r="S52" s="151"/>
    </row>
    <row r="53" spans="5:22" s="17" customFormat="1" ht="27.75" customHeight="1" x14ac:dyDescent="0.2">
      <c r="E53" s="33" t="str">
        <f>+'Modelo de comunicación'!E53</f>
        <v>-</v>
      </c>
      <c r="F53" s="87" t="str">
        <f>+'Modelo de comunicación'!F53:G80</f>
        <v>selecciona el Refrigerante</v>
      </c>
      <c r="G53" s="87"/>
      <c r="H53" s="87">
        <f>+IF(OR(F53="TXX",F53="PXX"),'Modelo de comunicación'!M53,'Modelo de comunicación'!H53:L53)</f>
        <v>0</v>
      </c>
      <c r="I53" s="87"/>
      <c r="J53" s="87"/>
      <c r="K53" s="87"/>
      <c r="L53" s="87"/>
      <c r="M53" s="32" t="str">
        <f>+IFERROR(IF(OR(F53="TXX",F53="PXX"),VLOOKUP(H53,'Otros preparados'!$D$4:$G$78,4,FALSE),VLOOKUP(H53,auxiliar!$A$3:$I$99,9,FALSE)),"-")</f>
        <v>-</v>
      </c>
      <c r="N53" s="87">
        <f>+'Modelo de comunicación'!N53:Q53</f>
        <v>0</v>
      </c>
      <c r="O53" s="87"/>
      <c r="P53" s="87"/>
      <c r="Q53" s="87"/>
      <c r="R53" s="151">
        <f t="shared" si="0"/>
        <v>0</v>
      </c>
      <c r="S53" s="151"/>
    </row>
    <row r="54" spans="5:22" ht="18" x14ac:dyDescent="0.25">
      <c r="E54" s="14"/>
      <c r="F54" s="14"/>
      <c r="G54" s="14"/>
      <c r="H54" s="14"/>
      <c r="I54" s="14"/>
      <c r="J54" s="14"/>
      <c r="K54" s="14"/>
      <c r="L54" s="14"/>
      <c r="M54" s="14"/>
      <c r="N54" s="146" t="s">
        <v>850</v>
      </c>
      <c r="O54" s="147"/>
      <c r="P54" s="147"/>
      <c r="Q54" s="148"/>
      <c r="R54" s="149">
        <f>+SUM(R26:S53)</f>
        <v>0</v>
      </c>
      <c r="S54" s="150"/>
    </row>
    <row r="55" spans="5:22" ht="15" customHeight="1" x14ac:dyDescent="0.2">
      <c r="E55" s="23"/>
      <c r="F55" s="143"/>
      <c r="G55" s="143"/>
      <c r="H55" s="143"/>
      <c r="I55" s="143"/>
      <c r="J55" s="14"/>
      <c r="K55" s="143"/>
      <c r="L55" s="143"/>
      <c r="M55" s="23"/>
      <c r="N55" s="143"/>
      <c r="O55" s="143"/>
      <c r="P55" s="143"/>
      <c r="Q55" s="143"/>
      <c r="R55" s="143"/>
      <c r="S55" s="143"/>
      <c r="T55" s="137"/>
      <c r="U55" s="137"/>
      <c r="V55" s="35"/>
    </row>
    <row r="56" spans="5:22" x14ac:dyDescent="0.2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35"/>
      <c r="U56" s="35"/>
      <c r="V56" s="35"/>
    </row>
    <row r="57" spans="5:22" x14ac:dyDescent="0.2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5:22" x14ac:dyDescent="0.2"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5:22" ht="14.25" customHeight="1" x14ac:dyDescent="0.2">
      <c r="E59" s="35"/>
      <c r="F59" s="35"/>
      <c r="G59" s="37"/>
      <c r="H59" s="37"/>
      <c r="I59" s="37"/>
      <c r="J59" s="35"/>
      <c r="K59" s="35"/>
      <c r="L59" s="35"/>
      <c r="M59" s="35"/>
      <c r="N59" s="38"/>
      <c r="O59" s="38"/>
      <c r="P59" s="38"/>
      <c r="Q59" s="38"/>
      <c r="R59" s="35"/>
      <c r="S59" s="35"/>
      <c r="T59" s="35"/>
      <c r="U59" s="35"/>
      <c r="V59" s="35"/>
    </row>
    <row r="60" spans="5:22" x14ac:dyDescent="0.2">
      <c r="E60" s="35"/>
      <c r="F60" s="35"/>
      <c r="G60" s="37"/>
      <c r="H60" s="37"/>
      <c r="I60" s="37"/>
      <c r="J60" s="35"/>
      <c r="K60" s="35"/>
      <c r="L60" s="35"/>
      <c r="M60" s="35"/>
      <c r="N60" s="38"/>
      <c r="O60" s="38"/>
      <c r="P60" s="38"/>
      <c r="Q60" s="38"/>
      <c r="R60" s="35"/>
      <c r="S60" s="35"/>
      <c r="T60" s="35"/>
      <c r="U60" s="35"/>
      <c r="V60" s="35"/>
    </row>
    <row r="61" spans="5:22" x14ac:dyDescent="0.2">
      <c r="E61" s="35"/>
      <c r="F61" s="35"/>
      <c r="G61" s="37"/>
      <c r="H61" s="37"/>
      <c r="I61" s="37"/>
      <c r="J61" s="35"/>
      <c r="K61" s="35"/>
      <c r="L61" s="35"/>
      <c r="M61" s="35"/>
      <c r="N61" s="38"/>
      <c r="O61" s="38"/>
      <c r="P61" s="38"/>
      <c r="Q61" s="38"/>
      <c r="R61" s="35"/>
      <c r="S61" s="35"/>
      <c r="T61" s="35"/>
      <c r="U61" s="35"/>
      <c r="V61" s="35"/>
    </row>
    <row r="62" spans="5:22" x14ac:dyDescent="0.2">
      <c r="E62" s="35"/>
      <c r="F62" s="35"/>
      <c r="G62" s="37"/>
      <c r="H62" s="37"/>
      <c r="I62" s="37"/>
      <c r="J62" s="35"/>
      <c r="K62" s="35"/>
      <c r="L62" s="35"/>
      <c r="M62" s="35"/>
      <c r="N62" s="38"/>
      <c r="O62" s="38"/>
      <c r="P62" s="38"/>
      <c r="Q62" s="38"/>
      <c r="R62" s="35"/>
      <c r="S62" s="35"/>
      <c r="T62" s="35"/>
      <c r="U62" s="35"/>
      <c r="V62" s="35"/>
    </row>
    <row r="63" spans="5:22" x14ac:dyDescent="0.2">
      <c r="E63" s="35"/>
      <c r="F63" s="35"/>
      <c r="G63" s="37"/>
      <c r="H63" s="37"/>
      <c r="I63" s="37"/>
      <c r="J63" s="35"/>
      <c r="K63" s="35"/>
      <c r="L63" s="35"/>
      <c r="M63" s="35"/>
      <c r="N63" s="38"/>
      <c r="O63" s="38"/>
      <c r="P63" s="38"/>
      <c r="Q63" s="38"/>
      <c r="R63" s="35"/>
      <c r="S63" s="35"/>
      <c r="T63" s="35"/>
      <c r="U63" s="35"/>
      <c r="V63" s="35"/>
    </row>
    <row r="64" spans="5:22" x14ac:dyDescent="0.2">
      <c r="E64" s="35"/>
      <c r="F64" s="35"/>
      <c r="G64" s="37"/>
      <c r="H64" s="37"/>
      <c r="I64" s="37"/>
      <c r="J64" s="35"/>
      <c r="K64" s="35"/>
      <c r="L64" s="35"/>
      <c r="M64" s="35"/>
      <c r="N64" s="38"/>
      <c r="O64" s="38"/>
      <c r="P64" s="38"/>
      <c r="Q64" s="38"/>
      <c r="R64" s="35"/>
      <c r="S64" s="35"/>
      <c r="T64" s="35"/>
      <c r="U64" s="35"/>
      <c r="V64" s="35"/>
    </row>
    <row r="65" spans="5:22" ht="15" customHeight="1" x14ac:dyDescent="0.2"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9"/>
      <c r="P65" s="39"/>
      <c r="Q65" s="39"/>
      <c r="R65" s="39"/>
      <c r="S65" s="35"/>
      <c r="T65" s="35"/>
      <c r="U65" s="35"/>
      <c r="V65" s="35"/>
    </row>
  </sheetData>
  <sheetProtection selectLockedCells="1" selectUnlockedCells="1"/>
  <mergeCells count="143">
    <mergeCell ref="E4:G9"/>
    <mergeCell ref="O4:Q9"/>
    <mergeCell ref="K7:N7"/>
    <mergeCell ref="C10:T16"/>
    <mergeCell ref="D18:E18"/>
    <mergeCell ref="F18:J18"/>
    <mergeCell ref="K18:T18"/>
    <mergeCell ref="G22:J22"/>
    <mergeCell ref="K22:O22"/>
    <mergeCell ref="P22:T22"/>
    <mergeCell ref="F25:G25"/>
    <mergeCell ref="H25:L25"/>
    <mergeCell ref="N25:Q25"/>
    <mergeCell ref="R25:S25"/>
    <mergeCell ref="C19:G19"/>
    <mergeCell ref="H19:P19"/>
    <mergeCell ref="H20:I20"/>
    <mergeCell ref="K20:N20"/>
    <mergeCell ref="P20:T20"/>
    <mergeCell ref="C21:D21"/>
    <mergeCell ref="E21:G21"/>
    <mergeCell ref="H21:J21"/>
    <mergeCell ref="K21:T21"/>
    <mergeCell ref="F28:G28"/>
    <mergeCell ref="H28:L28"/>
    <mergeCell ref="N28:Q28"/>
    <mergeCell ref="R28:S28"/>
    <mergeCell ref="F29:G29"/>
    <mergeCell ref="H29:L29"/>
    <mergeCell ref="N29:Q29"/>
    <mergeCell ref="R29:S29"/>
    <mergeCell ref="F26:G26"/>
    <mergeCell ref="H26:L26"/>
    <mergeCell ref="N26:Q26"/>
    <mergeCell ref="R26:S26"/>
    <mergeCell ref="F27:G27"/>
    <mergeCell ref="H27:L27"/>
    <mergeCell ref="N27:Q27"/>
    <mergeCell ref="R27:S27"/>
    <mergeCell ref="F32:G32"/>
    <mergeCell ref="H32:L32"/>
    <mergeCell ref="N32:Q32"/>
    <mergeCell ref="R32:S32"/>
    <mergeCell ref="F33:G33"/>
    <mergeCell ref="H33:L33"/>
    <mergeCell ref="N33:Q33"/>
    <mergeCell ref="R33:S33"/>
    <mergeCell ref="F30:G30"/>
    <mergeCell ref="H30:L30"/>
    <mergeCell ref="N30:Q30"/>
    <mergeCell ref="R30:S30"/>
    <mergeCell ref="F31:G31"/>
    <mergeCell ref="H31:L31"/>
    <mergeCell ref="N31:Q31"/>
    <mergeCell ref="R31:S31"/>
    <mergeCell ref="F36:G36"/>
    <mergeCell ref="H36:L36"/>
    <mergeCell ref="N36:Q36"/>
    <mergeCell ref="R36:S36"/>
    <mergeCell ref="F37:G37"/>
    <mergeCell ref="H37:L37"/>
    <mergeCell ref="N37:Q37"/>
    <mergeCell ref="R37:S37"/>
    <mergeCell ref="F34:G34"/>
    <mergeCell ref="H34:L34"/>
    <mergeCell ref="N34:Q34"/>
    <mergeCell ref="R34:S34"/>
    <mergeCell ref="F35:G35"/>
    <mergeCell ref="H35:L35"/>
    <mergeCell ref="N35:Q35"/>
    <mergeCell ref="R35:S35"/>
    <mergeCell ref="F40:G40"/>
    <mergeCell ref="H40:L40"/>
    <mergeCell ref="N40:Q40"/>
    <mergeCell ref="R40:S40"/>
    <mergeCell ref="F41:G41"/>
    <mergeCell ref="H41:L41"/>
    <mergeCell ref="N41:Q41"/>
    <mergeCell ref="R41:S41"/>
    <mergeCell ref="F38:G38"/>
    <mergeCell ref="H38:L38"/>
    <mergeCell ref="N38:Q38"/>
    <mergeCell ref="R38:S38"/>
    <mergeCell ref="F39:G39"/>
    <mergeCell ref="H39:L39"/>
    <mergeCell ref="N39:Q39"/>
    <mergeCell ref="R39:S39"/>
    <mergeCell ref="F44:G44"/>
    <mergeCell ref="H44:L44"/>
    <mergeCell ref="N44:Q44"/>
    <mergeCell ref="R44:S44"/>
    <mergeCell ref="F45:G45"/>
    <mergeCell ref="H45:L45"/>
    <mergeCell ref="N45:Q45"/>
    <mergeCell ref="R45:S45"/>
    <mergeCell ref="F42:G42"/>
    <mergeCell ref="H42:L42"/>
    <mergeCell ref="N42:Q42"/>
    <mergeCell ref="R42:S42"/>
    <mergeCell ref="F43:G43"/>
    <mergeCell ref="H43:L43"/>
    <mergeCell ref="N43:Q43"/>
    <mergeCell ref="R43:S43"/>
    <mergeCell ref="F48:G48"/>
    <mergeCell ref="H48:L48"/>
    <mergeCell ref="N48:Q48"/>
    <mergeCell ref="R48:S48"/>
    <mergeCell ref="F49:G49"/>
    <mergeCell ref="H49:L49"/>
    <mergeCell ref="N49:Q49"/>
    <mergeCell ref="R49:S49"/>
    <mergeCell ref="F46:G46"/>
    <mergeCell ref="H46:L46"/>
    <mergeCell ref="N46:Q46"/>
    <mergeCell ref="R46:S46"/>
    <mergeCell ref="F47:G47"/>
    <mergeCell ref="H47:L47"/>
    <mergeCell ref="N47:Q47"/>
    <mergeCell ref="R47:S47"/>
    <mergeCell ref="F55:I55"/>
    <mergeCell ref="K55:L55"/>
    <mergeCell ref="N55:S55"/>
    <mergeCell ref="T55:U55"/>
    <mergeCell ref="C25:D25"/>
    <mergeCell ref="C26:D26"/>
    <mergeCell ref="N54:Q54"/>
    <mergeCell ref="R54:S54"/>
    <mergeCell ref="F52:G52"/>
    <mergeCell ref="H52:L52"/>
    <mergeCell ref="N52:Q52"/>
    <mergeCell ref="R52:S52"/>
    <mergeCell ref="F53:G53"/>
    <mergeCell ref="H53:L53"/>
    <mergeCell ref="N53:Q53"/>
    <mergeCell ref="R53:S53"/>
    <mergeCell ref="F50:G50"/>
    <mergeCell ref="H50:L50"/>
    <mergeCell ref="N50:Q50"/>
    <mergeCell ref="R50:S50"/>
    <mergeCell ref="F51:G51"/>
    <mergeCell ref="H51:L51"/>
    <mergeCell ref="N51:Q51"/>
    <mergeCell ref="R51:S51"/>
  </mergeCells>
  <pageMargins left="0.7" right="0.7" top="0.75" bottom="0.75" header="0.3" footer="0.3"/>
  <pageSetup paperSize="9" scale="3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auxiliar!$A$3:$A$100</xm:f>
          </x14:formula1>
          <xm:sqref>H56:I56 H54:I54</xm:sqref>
        </x14:dataValidation>
        <x14:dataValidation type="list" allowBlank="1" showInputMessage="1" showErrorMessage="1">
          <x14:formula1>
            <xm:f>auxiliar!$H$3:$H$54</xm:f>
          </x14:formula1>
          <xm:sqref>K20:N20</xm:sqref>
        </x14:dataValidation>
        <x14:dataValidation type="list" allowBlank="1" showInputMessage="1" showErrorMessage="1">
          <x14:formula1>
            <xm:f>auxiliar!$G$3:$G$58</xm:f>
          </x14:formula1>
          <xm:sqref>P22:T22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9"/>
  <sheetViews>
    <sheetView workbookViewId="0">
      <selection activeCell="H4" sqref="H4"/>
    </sheetView>
  </sheetViews>
  <sheetFormatPr baseColWidth="10" defaultRowHeight="15" x14ac:dyDescent="0.25"/>
  <cols>
    <col min="5" max="5" width="16.7109375" customWidth="1"/>
  </cols>
  <sheetData>
    <row r="2" spans="2:8" ht="15.75" thickBot="1" x14ac:dyDescent="0.3"/>
    <row r="3" spans="2:8" ht="33.75" thickBot="1" x14ac:dyDescent="0.3">
      <c r="B3" s="67" t="s">
        <v>641</v>
      </c>
      <c r="C3" s="68" t="s">
        <v>645</v>
      </c>
      <c r="D3" s="69" t="s">
        <v>642</v>
      </c>
      <c r="E3" s="69" t="s">
        <v>844</v>
      </c>
      <c r="F3" s="69" t="s">
        <v>643</v>
      </c>
      <c r="G3" s="70" t="s">
        <v>644</v>
      </c>
      <c r="H3" s="71" t="s">
        <v>828</v>
      </c>
    </row>
    <row r="4" spans="2:8" ht="50.25" thickBot="1" x14ac:dyDescent="0.3">
      <c r="B4" s="46">
        <v>1</v>
      </c>
      <c r="C4" s="46" t="s">
        <v>352</v>
      </c>
      <c r="D4" s="47" t="s">
        <v>402</v>
      </c>
      <c r="E4" s="47" t="s">
        <v>775</v>
      </c>
      <c r="F4" s="47" t="s">
        <v>403</v>
      </c>
      <c r="G4" s="46">
        <v>8077</v>
      </c>
      <c r="H4" t="s">
        <v>842</v>
      </c>
    </row>
    <row r="5" spans="2:8" ht="33.75" thickBot="1" x14ac:dyDescent="0.3">
      <c r="B5" s="46">
        <v>1</v>
      </c>
      <c r="C5" s="46" t="s">
        <v>352</v>
      </c>
      <c r="D5" s="47" t="s">
        <v>408</v>
      </c>
      <c r="E5" s="47" t="s">
        <v>656</v>
      </c>
      <c r="F5" s="47" t="s">
        <v>409</v>
      </c>
      <c r="G5" s="46">
        <v>14560</v>
      </c>
      <c r="H5" t="s">
        <v>842</v>
      </c>
    </row>
    <row r="6" spans="2:8" ht="50.25" thickBot="1" x14ac:dyDescent="0.3">
      <c r="B6" s="46">
        <v>1</v>
      </c>
      <c r="C6" s="46" t="s">
        <v>352</v>
      </c>
      <c r="D6" s="47" t="s">
        <v>410</v>
      </c>
      <c r="E6" s="47" t="s">
        <v>648</v>
      </c>
      <c r="F6" s="47" t="s">
        <v>411</v>
      </c>
      <c r="G6" s="46">
        <v>4143</v>
      </c>
      <c r="H6" t="s">
        <v>842</v>
      </c>
    </row>
    <row r="7" spans="2:8" ht="33.75" thickBot="1" x14ac:dyDescent="0.3">
      <c r="B7" s="46">
        <v>1</v>
      </c>
      <c r="C7" s="46" t="s">
        <v>352</v>
      </c>
      <c r="D7" s="47" t="s">
        <v>415</v>
      </c>
      <c r="E7" s="47" t="s">
        <v>651</v>
      </c>
      <c r="F7" s="47" t="s">
        <v>416</v>
      </c>
      <c r="G7" s="46">
        <v>5741</v>
      </c>
      <c r="H7" t="s">
        <v>842</v>
      </c>
    </row>
    <row r="8" spans="2:8" ht="50.25" thickBot="1" x14ac:dyDescent="0.3">
      <c r="B8" s="46">
        <v>1</v>
      </c>
      <c r="C8" s="46" t="s">
        <v>352</v>
      </c>
      <c r="D8" s="47" t="s">
        <v>731</v>
      </c>
      <c r="E8" s="47" t="s">
        <v>776</v>
      </c>
      <c r="F8" s="47" t="s">
        <v>417</v>
      </c>
      <c r="G8" s="46">
        <v>631.4</v>
      </c>
      <c r="H8" t="s">
        <v>842</v>
      </c>
    </row>
    <row r="9" spans="2:8" ht="66.75" thickBot="1" x14ac:dyDescent="0.3">
      <c r="B9" s="46">
        <v>1</v>
      </c>
      <c r="C9" s="46" t="s">
        <v>424</v>
      </c>
      <c r="D9" s="47" t="s">
        <v>425</v>
      </c>
      <c r="E9" s="47" t="s">
        <v>777</v>
      </c>
      <c r="F9" s="47" t="s">
        <v>426</v>
      </c>
      <c r="G9" s="46">
        <v>1182</v>
      </c>
      <c r="H9" t="s">
        <v>842</v>
      </c>
    </row>
    <row r="10" spans="2:8" ht="66.75" thickBot="1" x14ac:dyDescent="0.3">
      <c r="B10" s="46">
        <v>1</v>
      </c>
      <c r="C10" s="46" t="s">
        <v>424</v>
      </c>
      <c r="D10" s="47" t="s">
        <v>427</v>
      </c>
      <c r="E10" s="47" t="s">
        <v>778</v>
      </c>
      <c r="F10" s="47" t="s">
        <v>428</v>
      </c>
      <c r="G10" s="46">
        <v>1288</v>
      </c>
      <c r="H10" t="s">
        <v>842</v>
      </c>
    </row>
    <row r="11" spans="2:8" ht="66.75" thickBot="1" x14ac:dyDescent="0.3">
      <c r="B11" s="46">
        <v>1</v>
      </c>
      <c r="C11" s="46" t="s">
        <v>424</v>
      </c>
      <c r="D11" s="47" t="s">
        <v>429</v>
      </c>
      <c r="E11" s="47" t="s">
        <v>779</v>
      </c>
      <c r="F11" s="47" t="s">
        <v>430</v>
      </c>
      <c r="G11" s="46">
        <v>932.6</v>
      </c>
      <c r="H11" t="s">
        <v>842</v>
      </c>
    </row>
    <row r="12" spans="2:8" ht="66.75" thickBot="1" x14ac:dyDescent="0.3">
      <c r="B12" s="46">
        <v>1</v>
      </c>
      <c r="C12" s="46" t="s">
        <v>424</v>
      </c>
      <c r="D12" s="47" t="s">
        <v>431</v>
      </c>
      <c r="E12" s="47" t="s">
        <v>652</v>
      </c>
      <c r="F12" s="47" t="s">
        <v>432</v>
      </c>
      <c r="G12" s="46">
        <v>2788</v>
      </c>
      <c r="H12" t="s">
        <v>842</v>
      </c>
    </row>
    <row r="13" spans="2:8" ht="66.75" thickBot="1" x14ac:dyDescent="0.3">
      <c r="B13" s="46">
        <v>1</v>
      </c>
      <c r="C13" s="46" t="s">
        <v>424</v>
      </c>
      <c r="D13" s="47" t="s">
        <v>433</v>
      </c>
      <c r="E13" s="47" t="s">
        <v>653</v>
      </c>
      <c r="F13" s="47" t="s">
        <v>432</v>
      </c>
      <c r="G13" s="46">
        <v>2416</v>
      </c>
      <c r="H13" t="s">
        <v>842</v>
      </c>
    </row>
    <row r="14" spans="2:8" ht="50.25" thickBot="1" x14ac:dyDescent="0.3">
      <c r="B14" s="46">
        <v>1</v>
      </c>
      <c r="C14" s="46" t="s">
        <v>424</v>
      </c>
      <c r="D14" s="47" t="s">
        <v>434</v>
      </c>
      <c r="E14" s="47" t="s">
        <v>654</v>
      </c>
      <c r="F14" s="47" t="s">
        <v>435</v>
      </c>
      <c r="G14" s="46">
        <v>3124</v>
      </c>
      <c r="H14" t="s">
        <v>842</v>
      </c>
    </row>
    <row r="15" spans="2:8" ht="50.25" thickBot="1" x14ac:dyDescent="0.3">
      <c r="B15" s="46">
        <v>1</v>
      </c>
      <c r="C15" s="46" t="s">
        <v>424</v>
      </c>
      <c r="D15" s="47" t="s">
        <v>436</v>
      </c>
      <c r="E15" s="47" t="s">
        <v>657</v>
      </c>
      <c r="F15" s="47" t="s">
        <v>435</v>
      </c>
      <c r="G15" s="46">
        <v>4457</v>
      </c>
      <c r="H15" t="s">
        <v>842</v>
      </c>
    </row>
    <row r="16" spans="2:8" ht="66.75" thickBot="1" x14ac:dyDescent="0.3">
      <c r="B16" s="46">
        <v>1</v>
      </c>
      <c r="C16" s="46" t="s">
        <v>437</v>
      </c>
      <c r="D16" s="47" t="s">
        <v>439</v>
      </c>
      <c r="E16" s="47" t="s">
        <v>780</v>
      </c>
      <c r="F16" s="47" t="s">
        <v>440</v>
      </c>
      <c r="G16" s="46">
        <v>5328</v>
      </c>
      <c r="H16" t="s">
        <v>842</v>
      </c>
    </row>
    <row r="17" spans="2:8" ht="66.75" thickBot="1" x14ac:dyDescent="0.3">
      <c r="B17" s="46">
        <v>1</v>
      </c>
      <c r="C17" s="46" t="s">
        <v>424</v>
      </c>
      <c r="D17" s="47" t="s">
        <v>442</v>
      </c>
      <c r="E17" s="47" t="s">
        <v>742</v>
      </c>
      <c r="F17" s="47" t="s">
        <v>441</v>
      </c>
      <c r="G17" s="46">
        <v>1627</v>
      </c>
      <c r="H17" t="s">
        <v>842</v>
      </c>
    </row>
    <row r="18" spans="2:8" ht="66.75" thickBot="1" x14ac:dyDescent="0.3">
      <c r="B18" s="46">
        <v>1</v>
      </c>
      <c r="C18" s="46" t="s">
        <v>424</v>
      </c>
      <c r="D18" s="47" t="s">
        <v>443</v>
      </c>
      <c r="E18" s="47" t="s">
        <v>781</v>
      </c>
      <c r="F18" s="47" t="s">
        <v>441</v>
      </c>
      <c r="G18" s="46">
        <v>1552</v>
      </c>
      <c r="H18" t="s">
        <v>842</v>
      </c>
    </row>
    <row r="19" spans="2:8" ht="66.75" thickBot="1" x14ac:dyDescent="0.3">
      <c r="B19" s="46">
        <v>1</v>
      </c>
      <c r="C19" s="46" t="s">
        <v>424</v>
      </c>
      <c r="D19" s="47" t="s">
        <v>444</v>
      </c>
      <c r="E19" s="47" t="s">
        <v>744</v>
      </c>
      <c r="F19" s="47" t="s">
        <v>445</v>
      </c>
      <c r="G19" s="46">
        <v>1495.13</v>
      </c>
      <c r="H19" t="s">
        <v>842</v>
      </c>
    </row>
    <row r="20" spans="2:8" ht="66.75" thickBot="1" x14ac:dyDescent="0.3">
      <c r="B20" s="46">
        <v>1</v>
      </c>
      <c r="C20" s="46" t="s">
        <v>437</v>
      </c>
      <c r="D20" s="47" t="s">
        <v>446</v>
      </c>
      <c r="E20" s="47" t="s">
        <v>745</v>
      </c>
      <c r="F20" s="47" t="s">
        <v>447</v>
      </c>
      <c r="G20" s="46">
        <v>3152</v>
      </c>
      <c r="H20" t="s">
        <v>842</v>
      </c>
    </row>
    <row r="21" spans="2:8" ht="66.75" thickBot="1" x14ac:dyDescent="0.3">
      <c r="B21" s="46">
        <v>1</v>
      </c>
      <c r="C21" s="46" t="s">
        <v>437</v>
      </c>
      <c r="D21" s="47" t="s">
        <v>448</v>
      </c>
      <c r="E21" s="47" t="s">
        <v>782</v>
      </c>
      <c r="F21" s="47" t="s">
        <v>449</v>
      </c>
      <c r="G21" s="46">
        <v>1585</v>
      </c>
      <c r="H21" t="s">
        <v>842</v>
      </c>
    </row>
    <row r="22" spans="2:8" ht="66.75" thickBot="1" x14ac:dyDescent="0.3">
      <c r="B22" s="46">
        <v>1</v>
      </c>
      <c r="C22" s="46" t="s">
        <v>437</v>
      </c>
      <c r="D22" s="47" t="s">
        <v>450</v>
      </c>
      <c r="E22" s="47" t="s">
        <v>783</v>
      </c>
      <c r="F22" s="47" t="s">
        <v>449</v>
      </c>
      <c r="G22" s="46">
        <v>1560</v>
      </c>
      <c r="H22" t="s">
        <v>842</v>
      </c>
    </row>
    <row r="23" spans="2:8" ht="66.75" thickBot="1" x14ac:dyDescent="0.3">
      <c r="B23" s="46">
        <v>1</v>
      </c>
      <c r="C23" s="46" t="s">
        <v>424</v>
      </c>
      <c r="D23" s="47" t="s">
        <v>662</v>
      </c>
      <c r="E23" s="47" t="s">
        <v>746</v>
      </c>
      <c r="F23" s="47" t="s">
        <v>453</v>
      </c>
      <c r="G23" s="46">
        <v>2643.26</v>
      </c>
      <c r="H23" t="s">
        <v>842</v>
      </c>
    </row>
    <row r="24" spans="2:8" ht="83.25" thickBot="1" x14ac:dyDescent="0.3">
      <c r="B24" s="46">
        <v>1</v>
      </c>
      <c r="C24" s="46" t="s">
        <v>424</v>
      </c>
      <c r="D24" s="47" t="s">
        <v>454</v>
      </c>
      <c r="E24" s="47" t="s">
        <v>784</v>
      </c>
      <c r="F24" s="47" t="s">
        <v>455</v>
      </c>
      <c r="G24" s="46">
        <v>1478</v>
      </c>
      <c r="H24" t="s">
        <v>842</v>
      </c>
    </row>
    <row r="25" spans="2:8" ht="83.25" thickBot="1" x14ac:dyDescent="0.3">
      <c r="B25" s="46">
        <v>1</v>
      </c>
      <c r="C25" s="46" t="s">
        <v>424</v>
      </c>
      <c r="D25" s="47" t="s">
        <v>456</v>
      </c>
      <c r="E25" s="47" t="s">
        <v>785</v>
      </c>
      <c r="F25" s="47" t="s">
        <v>455</v>
      </c>
      <c r="G25" s="46">
        <v>1362</v>
      </c>
      <c r="H25" t="s">
        <v>842</v>
      </c>
    </row>
    <row r="26" spans="2:8" ht="66.75" thickBot="1" x14ac:dyDescent="0.3">
      <c r="B26" s="46">
        <v>1</v>
      </c>
      <c r="C26" s="46" t="s">
        <v>424</v>
      </c>
      <c r="D26" s="47" t="s">
        <v>457</v>
      </c>
      <c r="E26" s="47" t="s">
        <v>747</v>
      </c>
      <c r="F26" s="47" t="s">
        <v>458</v>
      </c>
      <c r="G26" s="46">
        <v>1084</v>
      </c>
      <c r="H26" t="s">
        <v>842</v>
      </c>
    </row>
    <row r="27" spans="2:8" ht="50.25" thickBot="1" x14ac:dyDescent="0.3">
      <c r="B27" s="46">
        <v>1</v>
      </c>
      <c r="C27" s="46" t="s">
        <v>424</v>
      </c>
      <c r="D27" s="47" t="s">
        <v>461</v>
      </c>
      <c r="E27" s="47" t="s">
        <v>750</v>
      </c>
      <c r="F27" s="47" t="s">
        <v>459</v>
      </c>
      <c r="G27" s="48">
        <v>1809</v>
      </c>
      <c r="H27" t="s">
        <v>842</v>
      </c>
    </row>
    <row r="28" spans="2:8" ht="50.25" thickBot="1" x14ac:dyDescent="0.3">
      <c r="B28" s="46">
        <v>1</v>
      </c>
      <c r="C28" s="46" t="s">
        <v>424</v>
      </c>
      <c r="D28" s="47" t="s">
        <v>462</v>
      </c>
      <c r="E28" s="47" t="s">
        <v>722</v>
      </c>
      <c r="F28" s="47" t="s">
        <v>463</v>
      </c>
      <c r="G28" s="48">
        <v>3804.85</v>
      </c>
      <c r="H28" t="s">
        <v>842</v>
      </c>
    </row>
    <row r="29" spans="2:8" ht="50.25" thickBot="1" x14ac:dyDescent="0.3">
      <c r="B29" s="46">
        <v>1</v>
      </c>
      <c r="C29" s="46" t="s">
        <v>424</v>
      </c>
      <c r="D29" s="47" t="s">
        <v>464</v>
      </c>
      <c r="E29" s="47" t="s">
        <v>786</v>
      </c>
      <c r="F29" s="47" t="s">
        <v>465</v>
      </c>
      <c r="G29" s="48">
        <v>1536</v>
      </c>
      <c r="H29" t="s">
        <v>842</v>
      </c>
    </row>
    <row r="30" spans="2:8" ht="33.75" thickBot="1" x14ac:dyDescent="0.3">
      <c r="B30" s="46">
        <v>1</v>
      </c>
      <c r="C30" s="46" t="s">
        <v>424</v>
      </c>
      <c r="D30" s="47" t="s">
        <v>466</v>
      </c>
      <c r="E30" s="47" t="s">
        <v>751</v>
      </c>
      <c r="F30" s="47" t="s">
        <v>467</v>
      </c>
      <c r="G30" s="48">
        <v>2631</v>
      </c>
      <c r="H30" t="s">
        <v>842</v>
      </c>
    </row>
    <row r="31" spans="2:8" ht="33.75" thickBot="1" x14ac:dyDescent="0.3">
      <c r="B31" s="46">
        <v>1</v>
      </c>
      <c r="C31" s="46" t="s">
        <v>424</v>
      </c>
      <c r="D31" s="47" t="s">
        <v>468</v>
      </c>
      <c r="E31" s="47" t="s">
        <v>752</v>
      </c>
      <c r="F31" s="47" t="s">
        <v>467</v>
      </c>
      <c r="G31" s="46">
        <v>3190</v>
      </c>
      <c r="H31" t="s">
        <v>842</v>
      </c>
    </row>
    <row r="32" spans="2:8" ht="66.75" thickBot="1" x14ac:dyDescent="0.3">
      <c r="B32" s="46">
        <v>1</v>
      </c>
      <c r="C32" s="46" t="s">
        <v>424</v>
      </c>
      <c r="D32" s="47" t="s">
        <v>470</v>
      </c>
      <c r="E32" s="47" t="s">
        <v>754</v>
      </c>
      <c r="F32" s="49" t="s">
        <v>471</v>
      </c>
      <c r="G32" s="46">
        <v>2526</v>
      </c>
      <c r="H32" t="s">
        <v>842</v>
      </c>
    </row>
    <row r="33" spans="2:8" ht="66.75" thickBot="1" x14ac:dyDescent="0.3">
      <c r="B33" s="46">
        <v>1</v>
      </c>
      <c r="C33" s="46" t="s">
        <v>424</v>
      </c>
      <c r="D33" s="47" t="s">
        <v>472</v>
      </c>
      <c r="E33" s="47" t="s">
        <v>755</v>
      </c>
      <c r="F33" s="49" t="s">
        <v>471</v>
      </c>
      <c r="G33" s="46">
        <v>3085</v>
      </c>
      <c r="H33" t="s">
        <v>842</v>
      </c>
    </row>
    <row r="34" spans="2:8" ht="66.75" thickBot="1" x14ac:dyDescent="0.3">
      <c r="B34" s="46">
        <v>1</v>
      </c>
      <c r="C34" s="46" t="s">
        <v>424</v>
      </c>
      <c r="D34" s="47" t="s">
        <v>475</v>
      </c>
      <c r="E34" s="47" t="s">
        <v>757</v>
      </c>
      <c r="F34" s="49" t="s">
        <v>471</v>
      </c>
      <c r="G34" s="46">
        <v>2592</v>
      </c>
      <c r="H34" t="s">
        <v>842</v>
      </c>
    </row>
    <row r="35" spans="2:8" ht="50.25" thickBot="1" x14ac:dyDescent="0.3">
      <c r="B35" s="46">
        <v>1</v>
      </c>
      <c r="C35" s="46" t="s">
        <v>424</v>
      </c>
      <c r="D35" s="47" t="s">
        <v>476</v>
      </c>
      <c r="E35" s="47" t="s">
        <v>787</v>
      </c>
      <c r="F35" s="49" t="s">
        <v>477</v>
      </c>
      <c r="G35" s="46">
        <v>2280</v>
      </c>
      <c r="H35" t="s">
        <v>842</v>
      </c>
    </row>
    <row r="36" spans="2:8" ht="66.75" thickBot="1" x14ac:dyDescent="0.3">
      <c r="B36" s="46">
        <v>1</v>
      </c>
      <c r="C36" s="46" t="s">
        <v>424</v>
      </c>
      <c r="D36" s="47" t="s">
        <v>479</v>
      </c>
      <c r="E36" s="47" t="s">
        <v>789</v>
      </c>
      <c r="F36" s="47" t="s">
        <v>480</v>
      </c>
      <c r="G36" s="46">
        <v>1505</v>
      </c>
      <c r="H36" t="s">
        <v>842</v>
      </c>
    </row>
    <row r="37" spans="2:8" ht="83.25" thickBot="1" x14ac:dyDescent="0.3">
      <c r="B37" s="46">
        <v>1</v>
      </c>
      <c r="C37" s="46" t="s">
        <v>424</v>
      </c>
      <c r="D37" s="47" t="s">
        <v>482</v>
      </c>
      <c r="E37" s="47" t="s">
        <v>790</v>
      </c>
      <c r="F37" s="47" t="s">
        <v>483</v>
      </c>
      <c r="G37" s="46">
        <v>1622.91</v>
      </c>
      <c r="H37" t="s">
        <v>842</v>
      </c>
    </row>
    <row r="38" spans="2:8" ht="50.25" thickBot="1" x14ac:dyDescent="0.3">
      <c r="B38" s="46">
        <v>1</v>
      </c>
      <c r="C38" s="46" t="s">
        <v>424</v>
      </c>
      <c r="D38" s="47" t="s">
        <v>663</v>
      </c>
      <c r="E38" s="47" t="s">
        <v>762</v>
      </c>
      <c r="F38" s="47" t="s">
        <v>489</v>
      </c>
      <c r="G38" s="46">
        <v>1953.7</v>
      </c>
      <c r="H38" t="s">
        <v>842</v>
      </c>
    </row>
    <row r="39" spans="2:8" ht="132.75" thickBot="1" x14ac:dyDescent="0.3">
      <c r="B39" s="46">
        <v>1</v>
      </c>
      <c r="C39" s="46" t="s">
        <v>424</v>
      </c>
      <c r="D39" s="47" t="s">
        <v>491</v>
      </c>
      <c r="E39" s="47" t="s">
        <v>791</v>
      </c>
      <c r="F39" s="47" t="s">
        <v>492</v>
      </c>
      <c r="G39" s="46">
        <v>1765.4</v>
      </c>
      <c r="H39" t="s">
        <v>842</v>
      </c>
    </row>
    <row r="40" spans="2:8" ht="99.75" thickBot="1" x14ac:dyDescent="0.3">
      <c r="B40" s="46">
        <v>1</v>
      </c>
      <c r="C40" s="46" t="s">
        <v>424</v>
      </c>
      <c r="D40" s="47" t="s">
        <v>494</v>
      </c>
      <c r="E40" s="47" t="s">
        <v>792</v>
      </c>
      <c r="F40" s="47" t="s">
        <v>495</v>
      </c>
      <c r="G40" s="46">
        <v>1387</v>
      </c>
      <c r="H40" t="s">
        <v>842</v>
      </c>
    </row>
    <row r="41" spans="2:8" ht="83.25" thickBot="1" x14ac:dyDescent="0.3">
      <c r="B41" s="46">
        <v>1</v>
      </c>
      <c r="C41" s="46" t="s">
        <v>424</v>
      </c>
      <c r="D41" s="47" t="s">
        <v>496</v>
      </c>
      <c r="E41" s="47" t="s">
        <v>793</v>
      </c>
      <c r="F41" s="47" t="s">
        <v>497</v>
      </c>
      <c r="G41" s="46">
        <v>1397</v>
      </c>
      <c r="H41" t="s">
        <v>842</v>
      </c>
    </row>
    <row r="42" spans="2:8" ht="50.25" thickBot="1" x14ac:dyDescent="0.3">
      <c r="B42" s="46">
        <v>1</v>
      </c>
      <c r="C42" s="46" t="s">
        <v>424</v>
      </c>
      <c r="D42" s="47" t="s">
        <v>498</v>
      </c>
      <c r="E42" s="47" t="s">
        <v>794</v>
      </c>
      <c r="F42" s="47" t="s">
        <v>499</v>
      </c>
      <c r="G42" s="46">
        <v>604.70000000000005</v>
      </c>
      <c r="H42" t="s">
        <v>842</v>
      </c>
    </row>
    <row r="43" spans="2:8" ht="50.25" thickBot="1" x14ac:dyDescent="0.3">
      <c r="B43" s="46">
        <v>1</v>
      </c>
      <c r="C43" s="46" t="s">
        <v>424</v>
      </c>
      <c r="D43" s="47" t="s">
        <v>500</v>
      </c>
      <c r="E43" s="47" t="s">
        <v>795</v>
      </c>
      <c r="F43" s="47" t="s">
        <v>501</v>
      </c>
      <c r="G43" s="46">
        <v>2140</v>
      </c>
      <c r="H43" t="s">
        <v>842</v>
      </c>
    </row>
    <row r="44" spans="2:8" ht="66.75" thickBot="1" x14ac:dyDescent="0.3">
      <c r="B44" s="46">
        <v>1</v>
      </c>
      <c r="C44" s="46" t="s">
        <v>424</v>
      </c>
      <c r="D44" s="47" t="s">
        <v>664</v>
      </c>
      <c r="E44" s="47" t="s">
        <v>765</v>
      </c>
      <c r="F44" s="47" t="s">
        <v>502</v>
      </c>
      <c r="G44" s="46">
        <v>1444.47</v>
      </c>
      <c r="H44" t="s">
        <v>842</v>
      </c>
    </row>
    <row r="45" spans="2:8" ht="66.75" thickBot="1" x14ac:dyDescent="0.3">
      <c r="B45" s="46">
        <v>1</v>
      </c>
      <c r="C45" s="46" t="s">
        <v>424</v>
      </c>
      <c r="D45" s="47" t="s">
        <v>503</v>
      </c>
      <c r="E45" s="47" t="s">
        <v>796</v>
      </c>
      <c r="F45" s="47" t="s">
        <v>504</v>
      </c>
      <c r="G45" s="46">
        <v>1291.1199999999999</v>
      </c>
      <c r="H45" t="s">
        <v>842</v>
      </c>
    </row>
    <row r="46" spans="2:8" ht="99.75" thickBot="1" x14ac:dyDescent="0.3">
      <c r="B46" s="46">
        <v>1</v>
      </c>
      <c r="C46" s="46" t="s">
        <v>424</v>
      </c>
      <c r="D46" s="47" t="s">
        <v>665</v>
      </c>
      <c r="E46" s="47" t="s">
        <v>797</v>
      </c>
      <c r="F46" s="47" t="s">
        <v>505</v>
      </c>
      <c r="G46" s="46">
        <v>746</v>
      </c>
      <c r="H46" t="s">
        <v>842</v>
      </c>
    </row>
    <row r="47" spans="2:8" ht="99.75" thickBot="1" x14ac:dyDescent="0.3">
      <c r="B47" s="46">
        <v>1</v>
      </c>
      <c r="C47" s="46" t="s">
        <v>424</v>
      </c>
      <c r="D47" s="47" t="s">
        <v>666</v>
      </c>
      <c r="E47" s="47" t="s">
        <v>798</v>
      </c>
      <c r="F47" s="47" t="s">
        <v>505</v>
      </c>
      <c r="G47" s="46">
        <v>980</v>
      </c>
      <c r="H47" t="s">
        <v>842</v>
      </c>
    </row>
    <row r="48" spans="2:8" ht="90.75" thickBot="1" x14ac:dyDescent="0.3">
      <c r="B48" s="55">
        <v>1</v>
      </c>
      <c r="C48" s="55" t="s">
        <v>424</v>
      </c>
      <c r="D48" s="47" t="s">
        <v>667</v>
      </c>
      <c r="E48" s="55" t="s">
        <v>766</v>
      </c>
      <c r="F48" s="55" t="s">
        <v>831</v>
      </c>
      <c r="G48" s="50">
        <v>2481</v>
      </c>
      <c r="H48" t="s">
        <v>842</v>
      </c>
    </row>
    <row r="49" spans="2:8" ht="66.75" thickBot="1" x14ac:dyDescent="0.3">
      <c r="B49" s="46">
        <v>2</v>
      </c>
      <c r="C49" s="46" t="s">
        <v>506</v>
      </c>
      <c r="D49" s="47" t="s">
        <v>515</v>
      </c>
      <c r="E49" s="47" t="s">
        <v>799</v>
      </c>
      <c r="F49" s="47" t="s">
        <v>832</v>
      </c>
      <c r="G49" s="46">
        <v>93</v>
      </c>
      <c r="H49" t="s">
        <v>842</v>
      </c>
    </row>
    <row r="50" spans="2:8" ht="66.75" thickBot="1" x14ac:dyDescent="0.3">
      <c r="B50" s="46">
        <v>2</v>
      </c>
      <c r="C50" s="46" t="s">
        <v>506</v>
      </c>
      <c r="D50" s="47" t="s">
        <v>516</v>
      </c>
      <c r="E50" s="47" t="s">
        <v>800</v>
      </c>
      <c r="F50" s="47" t="s">
        <v>517</v>
      </c>
      <c r="G50" s="46">
        <v>295.89999999999998</v>
      </c>
      <c r="H50" t="s">
        <v>842</v>
      </c>
    </row>
    <row r="51" spans="2:8" ht="66.75" thickBot="1" x14ac:dyDescent="0.3">
      <c r="B51" s="46">
        <v>2</v>
      </c>
      <c r="C51" s="46" t="s">
        <v>506</v>
      </c>
      <c r="D51" s="47" t="s">
        <v>518</v>
      </c>
      <c r="E51" s="47" t="s">
        <v>801</v>
      </c>
      <c r="F51" s="47" t="s">
        <v>833</v>
      </c>
      <c r="G51" s="46">
        <v>134.69999999999999</v>
      </c>
      <c r="H51" t="s">
        <v>842</v>
      </c>
    </row>
    <row r="52" spans="2:8" ht="50.25" thickBot="1" x14ac:dyDescent="0.3">
      <c r="B52" s="46">
        <v>2</v>
      </c>
      <c r="C52" s="46" t="s">
        <v>506</v>
      </c>
      <c r="D52" s="47" t="s">
        <v>519</v>
      </c>
      <c r="E52" s="47" t="s">
        <v>802</v>
      </c>
      <c r="F52" s="47" t="s">
        <v>520</v>
      </c>
      <c r="G52" s="46">
        <v>461.2</v>
      </c>
      <c r="H52" t="s">
        <v>842</v>
      </c>
    </row>
    <row r="53" spans="2:8" ht="66.75" thickBot="1" x14ac:dyDescent="0.3">
      <c r="B53" s="46">
        <v>2</v>
      </c>
      <c r="C53" s="46" t="s">
        <v>506</v>
      </c>
      <c r="D53" s="47" t="s">
        <v>521</v>
      </c>
      <c r="E53" s="47" t="s">
        <v>803</v>
      </c>
      <c r="F53" s="47" t="s">
        <v>522</v>
      </c>
      <c r="G53" s="46">
        <v>583.5</v>
      </c>
      <c r="H53" t="s">
        <v>842</v>
      </c>
    </row>
    <row r="54" spans="2:8" ht="50.25" thickBot="1" x14ac:dyDescent="0.3">
      <c r="B54" s="46">
        <v>2</v>
      </c>
      <c r="C54" s="46" t="s">
        <v>506</v>
      </c>
      <c r="D54" s="47" t="s">
        <v>523</v>
      </c>
      <c r="E54" s="47" t="s">
        <v>804</v>
      </c>
      <c r="F54" s="47" t="s">
        <v>525</v>
      </c>
      <c r="G54" s="46">
        <v>149.5</v>
      </c>
      <c r="H54" t="s">
        <v>842</v>
      </c>
    </row>
    <row r="55" spans="2:8" ht="50.25" thickBot="1" x14ac:dyDescent="0.3">
      <c r="B55" s="46">
        <v>2</v>
      </c>
      <c r="C55" s="46" t="s">
        <v>506</v>
      </c>
      <c r="D55" s="47" t="s">
        <v>524</v>
      </c>
      <c r="E55" s="47" t="s">
        <v>805</v>
      </c>
      <c r="F55" s="47" t="s">
        <v>525</v>
      </c>
      <c r="G55" s="46">
        <v>163.69999999999999</v>
      </c>
      <c r="H55" t="s">
        <v>842</v>
      </c>
    </row>
    <row r="56" spans="2:8" ht="50.25" thickBot="1" x14ac:dyDescent="0.3">
      <c r="B56" s="46">
        <v>2</v>
      </c>
      <c r="C56" s="46" t="s">
        <v>506</v>
      </c>
      <c r="D56" s="47" t="s">
        <v>526</v>
      </c>
      <c r="E56" s="47" t="s">
        <v>806</v>
      </c>
      <c r="F56" s="47" t="s">
        <v>501</v>
      </c>
      <c r="G56" s="46">
        <v>698.25</v>
      </c>
      <c r="H56" t="s">
        <v>842</v>
      </c>
    </row>
    <row r="57" spans="2:8" ht="33.75" thickBot="1" x14ac:dyDescent="0.3">
      <c r="B57" s="46">
        <v>2</v>
      </c>
      <c r="C57" s="46" t="s">
        <v>506</v>
      </c>
      <c r="D57" s="47" t="s">
        <v>527</v>
      </c>
      <c r="E57" s="47" t="s">
        <v>807</v>
      </c>
      <c r="F57" s="47" t="s">
        <v>528</v>
      </c>
      <c r="G57" s="46">
        <v>238.89</v>
      </c>
      <c r="H57" t="s">
        <v>842</v>
      </c>
    </row>
    <row r="58" spans="2:8" ht="33.75" thickBot="1" x14ac:dyDescent="0.3">
      <c r="B58" s="46">
        <v>2</v>
      </c>
      <c r="C58" s="46" t="s">
        <v>506</v>
      </c>
      <c r="D58" s="47" t="s">
        <v>529</v>
      </c>
      <c r="E58" s="47" t="s">
        <v>808</v>
      </c>
      <c r="F58" s="47" t="s">
        <v>528</v>
      </c>
      <c r="G58" s="46">
        <v>466.32</v>
      </c>
      <c r="H58" t="s">
        <v>842</v>
      </c>
    </row>
    <row r="59" spans="2:8" ht="33.75" thickBot="1" x14ac:dyDescent="0.3">
      <c r="B59" s="46">
        <v>2</v>
      </c>
      <c r="C59" s="46" t="s">
        <v>506</v>
      </c>
      <c r="D59" s="47" t="s">
        <v>530</v>
      </c>
      <c r="E59" s="47" t="s">
        <v>809</v>
      </c>
      <c r="F59" s="47" t="s">
        <v>528</v>
      </c>
      <c r="G59" s="46">
        <v>148.27000000000001</v>
      </c>
      <c r="H59" t="s">
        <v>842</v>
      </c>
    </row>
    <row r="60" spans="2:8" ht="50.25" thickBot="1" x14ac:dyDescent="0.3">
      <c r="B60" s="46">
        <v>2</v>
      </c>
      <c r="C60" s="46" t="s">
        <v>506</v>
      </c>
      <c r="D60" s="47" t="s">
        <v>531</v>
      </c>
      <c r="E60" s="47" t="s">
        <v>810</v>
      </c>
      <c r="F60" s="47" t="s">
        <v>532</v>
      </c>
      <c r="G60" s="46">
        <v>148.18</v>
      </c>
      <c r="H60" t="s">
        <v>842</v>
      </c>
    </row>
    <row r="61" spans="2:8" ht="50.25" thickBot="1" x14ac:dyDescent="0.3">
      <c r="B61" s="46">
        <v>2</v>
      </c>
      <c r="C61" s="46" t="s">
        <v>533</v>
      </c>
      <c r="D61" s="47" t="s">
        <v>542</v>
      </c>
      <c r="E61" s="47" t="s">
        <v>811</v>
      </c>
      <c r="F61" s="47" t="s">
        <v>835</v>
      </c>
      <c r="G61" s="46">
        <v>189.3</v>
      </c>
      <c r="H61" t="s">
        <v>842</v>
      </c>
    </row>
    <row r="62" spans="2:8" ht="66.75" thickBot="1" x14ac:dyDescent="0.3">
      <c r="B62" s="46">
        <v>2</v>
      </c>
      <c r="C62" s="46" t="s">
        <v>543</v>
      </c>
      <c r="D62" s="47" t="s">
        <v>544</v>
      </c>
      <c r="E62" s="47" t="s">
        <v>812</v>
      </c>
      <c r="F62" s="47" t="s">
        <v>545</v>
      </c>
      <c r="G62" s="46">
        <v>1943</v>
      </c>
      <c r="H62" t="s">
        <v>842</v>
      </c>
    </row>
    <row r="63" spans="2:8" ht="66.75" thickBot="1" x14ac:dyDescent="0.3">
      <c r="B63" s="46">
        <v>2</v>
      </c>
      <c r="C63" s="46" t="s">
        <v>543</v>
      </c>
      <c r="D63" s="47" t="s">
        <v>546</v>
      </c>
      <c r="E63" s="47" t="s">
        <v>767</v>
      </c>
      <c r="F63" s="47" t="s">
        <v>547</v>
      </c>
      <c r="G63" s="46">
        <v>1597</v>
      </c>
      <c r="H63" t="s">
        <v>842</v>
      </c>
    </row>
    <row r="64" spans="2:8" ht="66.75" thickBot="1" x14ac:dyDescent="0.3">
      <c r="B64" s="46">
        <v>2</v>
      </c>
      <c r="C64" s="46" t="s">
        <v>543</v>
      </c>
      <c r="D64" s="47" t="s">
        <v>548</v>
      </c>
      <c r="E64" s="47" t="s">
        <v>768</v>
      </c>
      <c r="F64" s="47" t="s">
        <v>547</v>
      </c>
      <c r="G64" s="46">
        <v>1705</v>
      </c>
      <c r="H64" t="s">
        <v>842</v>
      </c>
    </row>
    <row r="65" spans="2:8" ht="50.25" thickBot="1" x14ac:dyDescent="0.3">
      <c r="B65" s="46">
        <v>2</v>
      </c>
      <c r="C65" s="46" t="s">
        <v>543</v>
      </c>
      <c r="D65" s="47" t="s">
        <v>549</v>
      </c>
      <c r="E65" s="47" t="s">
        <v>813</v>
      </c>
      <c r="F65" s="47" t="s">
        <v>550</v>
      </c>
      <c r="G65" s="46">
        <v>2286</v>
      </c>
      <c r="H65" t="s">
        <v>842</v>
      </c>
    </row>
    <row r="66" spans="2:8" ht="50.25" thickBot="1" x14ac:dyDescent="0.3">
      <c r="B66" s="46">
        <v>2</v>
      </c>
      <c r="C66" s="46" t="s">
        <v>543</v>
      </c>
      <c r="D66" s="47" t="s">
        <v>552</v>
      </c>
      <c r="E66" s="47" t="s">
        <v>769</v>
      </c>
      <c r="F66" s="47" t="s">
        <v>553</v>
      </c>
      <c r="G66" s="46">
        <v>1507</v>
      </c>
      <c r="H66" t="s">
        <v>842</v>
      </c>
    </row>
    <row r="67" spans="2:8" ht="50.25" thickBot="1" x14ac:dyDescent="0.3">
      <c r="B67" s="46">
        <v>2</v>
      </c>
      <c r="C67" s="46" t="s">
        <v>543</v>
      </c>
      <c r="D67" s="47" t="s">
        <v>554</v>
      </c>
      <c r="E67" s="47" t="s">
        <v>770</v>
      </c>
      <c r="F67" s="47" t="s">
        <v>553</v>
      </c>
      <c r="G67" s="46">
        <v>545.5</v>
      </c>
      <c r="H67" t="s">
        <v>842</v>
      </c>
    </row>
    <row r="68" spans="2:8" ht="50.25" thickBot="1" x14ac:dyDescent="0.3">
      <c r="B68" s="46">
        <v>2</v>
      </c>
      <c r="C68" s="46" t="s">
        <v>543</v>
      </c>
      <c r="D68" s="47" t="s">
        <v>555</v>
      </c>
      <c r="E68" s="47" t="s">
        <v>771</v>
      </c>
      <c r="F68" s="47" t="s">
        <v>556</v>
      </c>
      <c r="G68" s="46">
        <v>1741</v>
      </c>
      <c r="H68" t="s">
        <v>842</v>
      </c>
    </row>
    <row r="69" spans="2:8" ht="50.25" thickBot="1" x14ac:dyDescent="0.3">
      <c r="B69" s="46">
        <v>2</v>
      </c>
      <c r="C69" s="46" t="s">
        <v>543</v>
      </c>
      <c r="D69" s="47" t="s">
        <v>557</v>
      </c>
      <c r="E69" s="47" t="s">
        <v>772</v>
      </c>
      <c r="F69" s="47" t="s">
        <v>558</v>
      </c>
      <c r="G69" s="46">
        <v>2967</v>
      </c>
      <c r="H69" t="s">
        <v>842</v>
      </c>
    </row>
    <row r="70" spans="2:8" ht="50.25" thickBot="1" x14ac:dyDescent="0.3">
      <c r="B70" s="46">
        <v>2</v>
      </c>
      <c r="C70" s="46" t="s">
        <v>543</v>
      </c>
      <c r="D70" s="47" t="s">
        <v>559</v>
      </c>
      <c r="E70" s="47" t="s">
        <v>773</v>
      </c>
      <c r="F70" s="47" t="s">
        <v>558</v>
      </c>
      <c r="G70" s="46">
        <v>2384</v>
      </c>
      <c r="H70" t="s">
        <v>842</v>
      </c>
    </row>
    <row r="71" spans="2:8" ht="50.25" thickBot="1" x14ac:dyDescent="0.3">
      <c r="B71" s="46">
        <v>2</v>
      </c>
      <c r="C71" s="46" t="s">
        <v>543</v>
      </c>
      <c r="D71" s="47" t="s">
        <v>560</v>
      </c>
      <c r="E71" s="47" t="s">
        <v>774</v>
      </c>
      <c r="F71" s="47" t="s">
        <v>561</v>
      </c>
      <c r="G71" s="46">
        <v>1983</v>
      </c>
      <c r="H71" t="s">
        <v>842</v>
      </c>
    </row>
    <row r="72" spans="2:8" ht="50.25" thickBot="1" x14ac:dyDescent="0.3">
      <c r="B72" s="50">
        <v>2</v>
      </c>
      <c r="C72" s="55" t="s">
        <v>543</v>
      </c>
      <c r="D72" s="55" t="s">
        <v>562</v>
      </c>
      <c r="E72" s="55" t="s">
        <v>815</v>
      </c>
      <c r="F72" s="55" t="s">
        <v>836</v>
      </c>
      <c r="G72" s="50">
        <v>144.19999999999999</v>
      </c>
      <c r="H72" t="s">
        <v>842</v>
      </c>
    </row>
    <row r="73" spans="2:8" ht="83.25" thickBot="1" x14ac:dyDescent="0.3">
      <c r="B73" s="46">
        <v>2</v>
      </c>
      <c r="C73" s="46" t="s">
        <v>543</v>
      </c>
      <c r="D73" s="47" t="s">
        <v>668</v>
      </c>
      <c r="E73" s="47" t="s">
        <v>816</v>
      </c>
      <c r="F73" s="47" t="s">
        <v>837</v>
      </c>
      <c r="G73" s="46">
        <v>2578.1</v>
      </c>
      <c r="H73" t="s">
        <v>842</v>
      </c>
    </row>
    <row r="74" spans="2:8" ht="50.25" thickBot="1" x14ac:dyDescent="0.3">
      <c r="B74" s="46">
        <v>3</v>
      </c>
      <c r="C74" s="46" t="s">
        <v>625</v>
      </c>
      <c r="D74" s="47" t="s">
        <v>626</v>
      </c>
      <c r="E74" s="47" t="s">
        <v>818</v>
      </c>
      <c r="F74" s="47" t="s">
        <v>838</v>
      </c>
      <c r="G74" s="46">
        <v>13.9</v>
      </c>
      <c r="H74" t="s">
        <v>842</v>
      </c>
    </row>
    <row r="75" spans="2:8" ht="50.25" thickBot="1" x14ac:dyDescent="0.3">
      <c r="B75" s="46">
        <v>3</v>
      </c>
      <c r="C75" s="46" t="s">
        <v>625</v>
      </c>
      <c r="D75" s="47" t="s">
        <v>627</v>
      </c>
      <c r="E75" s="47" t="s">
        <v>819</v>
      </c>
      <c r="F75" s="47" t="s">
        <v>839</v>
      </c>
      <c r="G75" s="46">
        <v>95</v>
      </c>
      <c r="H75" t="s">
        <v>842</v>
      </c>
    </row>
    <row r="76" spans="2:8" ht="50.25" thickBot="1" x14ac:dyDescent="0.3">
      <c r="B76" s="46">
        <v>3</v>
      </c>
      <c r="C76" s="46" t="s">
        <v>625</v>
      </c>
      <c r="D76" s="47" t="s">
        <v>628</v>
      </c>
      <c r="E76" s="47" t="s">
        <v>820</v>
      </c>
      <c r="F76" s="47" t="s">
        <v>840</v>
      </c>
      <c r="G76" s="46">
        <v>38.1</v>
      </c>
      <c r="H76" t="s">
        <v>842</v>
      </c>
    </row>
    <row r="77" spans="2:8" ht="33.75" thickBot="1" x14ac:dyDescent="0.3">
      <c r="B77" s="46">
        <v>3</v>
      </c>
      <c r="C77" s="46" t="s">
        <v>625</v>
      </c>
      <c r="D77" s="47" t="s">
        <v>634</v>
      </c>
      <c r="E77" s="47" t="s">
        <v>823</v>
      </c>
      <c r="F77" s="47" t="s">
        <v>841</v>
      </c>
      <c r="G77" s="46">
        <v>25.6</v>
      </c>
      <c r="H77" t="s">
        <v>842</v>
      </c>
    </row>
    <row r="78" spans="2:8" ht="33.75" thickBot="1" x14ac:dyDescent="0.3">
      <c r="B78" s="46">
        <v>3</v>
      </c>
      <c r="C78" s="46" t="s">
        <v>625</v>
      </c>
      <c r="D78" s="47" t="s">
        <v>669</v>
      </c>
      <c r="E78" s="47" t="s">
        <v>726</v>
      </c>
      <c r="F78" s="47" t="s">
        <v>640</v>
      </c>
      <c r="G78" s="46">
        <v>143.9</v>
      </c>
      <c r="H78" t="s">
        <v>842</v>
      </c>
    </row>
    <row r="79" spans="2:8" ht="16.5" x14ac:dyDescent="0.25">
      <c r="D79" s="76" t="s">
        <v>845</v>
      </c>
      <c r="E79" s="76" t="s">
        <v>845</v>
      </c>
    </row>
  </sheetData>
  <conditionalFormatting sqref="E4:E79">
    <cfRule type="containsText" dxfId="43" priority="1" operator="containsText" text="R-C318">
      <formula>NOT(ISERROR(SEARCH("R-C318",E4)))</formula>
    </cfRule>
    <cfRule type="containsText" dxfId="42" priority="2" operator="containsText" text="R-218">
      <formula>NOT(ISERROR(SEARCH("R-218",E4)))</formula>
    </cfRule>
    <cfRule type="containsText" dxfId="41" priority="3" operator="containsText" text="R-116">
      <formula>NOT(ISERROR(SEARCH("R-116",E4)))</formula>
    </cfRule>
    <cfRule type="containsText" dxfId="40" priority="4" operator="containsText" text="R-14">
      <formula>NOT(ISERROR(SEARCH("R-14",E4)))</formula>
    </cfRule>
    <cfRule type="containsText" dxfId="39" priority="5" operator="containsText" text="R-245FA">
      <formula>NOT(ISERROR(SEARCH("R-245FA",E4)))</formula>
    </cfRule>
    <cfRule type="containsText" dxfId="38" priority="6" operator="containsText" text="R-236FA">
      <formula>NOT(ISERROR(SEARCH("R-236FA",E4)))</formula>
    </cfRule>
    <cfRule type="containsText" dxfId="37" priority="7" operator="containsText" text="R-227EA">
      <formula>NOT(ISERROR(SEARCH("R-227EA",E4)))</formula>
    </cfRule>
    <cfRule type="containsText" dxfId="36" priority="8" operator="containsText" text="R-143A">
      <formula>NOT(ISERROR(SEARCH("R-143A",E4)))</formula>
    </cfRule>
    <cfRule type="containsText" dxfId="35" priority="9" operator="containsText" text="R-152A">
      <formula>NOT(ISERROR(SEARCH("R-152A",E4)))</formula>
    </cfRule>
    <cfRule type="containsText" dxfId="34" priority="10" operator="containsText" text="R-134A">
      <formula>NOT(ISERROR(SEARCH("R-134A",E4)))</formula>
    </cfRule>
    <cfRule type="containsText" dxfId="33" priority="11" operator="containsText" text="R-125">
      <formula>NOT(ISERROR(SEARCH("R-125",E4)))</formula>
    </cfRule>
    <cfRule type="containsText" dxfId="32" priority="12" operator="containsText" text="R-32">
      <formula>NOT(ISERROR(SEARCH("R-32",E4)))</formula>
    </cfRule>
    <cfRule type="containsText" dxfId="31" priority="13" operator="containsText" text="R-23">
      <formula>NOT(ISERROR(SEARCH("R-23",E4)))</formula>
    </cfRule>
  </conditionalFormatting>
  <conditionalFormatting sqref="G4:G78">
    <cfRule type="cellIs" dxfId="30" priority="14" operator="greaterThan">
      <formula>150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workbookViewId="0">
      <selection activeCell="B61" sqref="B61"/>
    </sheetView>
  </sheetViews>
  <sheetFormatPr baseColWidth="10" defaultRowHeight="15" x14ac:dyDescent="0.25"/>
  <cols>
    <col min="1" max="1" width="42.5703125" customWidth="1"/>
    <col min="3" max="3" width="21.7109375" customWidth="1"/>
    <col min="4" max="4" width="20.7109375" customWidth="1"/>
    <col min="5" max="5" width="19.140625" customWidth="1"/>
    <col min="6" max="6" width="15.7109375" customWidth="1"/>
    <col min="7" max="7" width="23.42578125" customWidth="1"/>
    <col min="10" max="10" width="33.85546875" bestFit="1" customWidth="1"/>
    <col min="11" max="11" width="11.42578125" customWidth="1"/>
  </cols>
  <sheetData>
    <row r="2" spans="1:10" x14ac:dyDescent="0.25">
      <c r="A2" s="7" t="s">
        <v>126</v>
      </c>
      <c r="B2" s="7" t="s">
        <v>16</v>
      </c>
      <c r="C2" s="7" t="s">
        <v>18</v>
      </c>
      <c r="D2" s="7" t="s">
        <v>126</v>
      </c>
      <c r="E2" s="7" t="s">
        <v>121</v>
      </c>
      <c r="F2" s="7" t="s">
        <v>341</v>
      </c>
      <c r="G2" s="7" t="s">
        <v>340</v>
      </c>
      <c r="H2" s="7" t="s">
        <v>345</v>
      </c>
      <c r="I2" s="7" t="s">
        <v>342</v>
      </c>
      <c r="J2" s="7" t="s">
        <v>321</v>
      </c>
    </row>
    <row r="3" spans="1:10" ht="18" x14ac:dyDescent="0.35">
      <c r="A3" t="s">
        <v>861</v>
      </c>
      <c r="B3" t="s">
        <v>19</v>
      </c>
      <c r="D3" t="s">
        <v>120</v>
      </c>
      <c r="E3" t="s">
        <v>174</v>
      </c>
      <c r="F3" t="s">
        <v>227</v>
      </c>
      <c r="G3" t="str">
        <f>+E3&amp;"-"&amp;F3</f>
        <v>D01600-Álava</v>
      </c>
      <c r="H3" t="s">
        <v>227</v>
      </c>
      <c r="I3">
        <v>22800</v>
      </c>
      <c r="J3" s="16">
        <v>44805</v>
      </c>
    </row>
    <row r="4" spans="1:10" x14ac:dyDescent="0.25">
      <c r="A4" t="s">
        <v>862</v>
      </c>
      <c r="B4" t="s">
        <v>20</v>
      </c>
      <c r="D4" t="s">
        <v>122</v>
      </c>
      <c r="E4" t="s">
        <v>172</v>
      </c>
      <c r="F4" t="s">
        <v>228</v>
      </c>
      <c r="G4" t="str">
        <f t="shared" ref="G4:G58" si="0">+E4&amp;"-"&amp;F4</f>
        <v>D02200-Albacete</v>
      </c>
      <c r="H4" t="s">
        <v>228</v>
      </c>
      <c r="I4">
        <v>14800</v>
      </c>
      <c r="J4" s="16">
        <v>44806</v>
      </c>
    </row>
    <row r="5" spans="1:10" x14ac:dyDescent="0.25">
      <c r="A5" t="s">
        <v>863</v>
      </c>
      <c r="B5" t="s">
        <v>21</v>
      </c>
      <c r="D5" t="s">
        <v>123</v>
      </c>
      <c r="E5" t="s">
        <v>173</v>
      </c>
      <c r="F5" t="s">
        <v>229</v>
      </c>
      <c r="G5" t="str">
        <f t="shared" si="0"/>
        <v>D03200-Alicante</v>
      </c>
      <c r="H5" t="s">
        <v>229</v>
      </c>
      <c r="I5">
        <v>675</v>
      </c>
      <c r="J5" s="16">
        <v>44807</v>
      </c>
    </row>
    <row r="6" spans="1:10" x14ac:dyDescent="0.25">
      <c r="A6" t="s">
        <v>124</v>
      </c>
      <c r="B6" t="s">
        <v>22</v>
      </c>
      <c r="D6" t="s">
        <v>124</v>
      </c>
      <c r="E6" t="s">
        <v>175</v>
      </c>
      <c r="F6" t="s">
        <v>230</v>
      </c>
      <c r="G6" t="str">
        <f t="shared" si="0"/>
        <v>D04200-Almería</v>
      </c>
      <c r="H6" t="s">
        <v>230</v>
      </c>
      <c r="I6">
        <v>92</v>
      </c>
      <c r="J6" s="16">
        <v>44808</v>
      </c>
    </row>
    <row r="7" spans="1:10" x14ac:dyDescent="0.25">
      <c r="A7" t="s">
        <v>125</v>
      </c>
      <c r="B7" t="s">
        <v>23</v>
      </c>
      <c r="D7" t="s">
        <v>125</v>
      </c>
      <c r="E7" t="s">
        <v>176</v>
      </c>
      <c r="F7" t="s">
        <v>231</v>
      </c>
      <c r="G7" t="str">
        <f t="shared" si="0"/>
        <v>D05200-Ávila</v>
      </c>
      <c r="H7" t="s">
        <v>231</v>
      </c>
      <c r="I7">
        <v>1640</v>
      </c>
      <c r="J7" s="16">
        <v>44809</v>
      </c>
    </row>
    <row r="8" spans="1:10" x14ac:dyDescent="0.25">
      <c r="A8" t="s">
        <v>864</v>
      </c>
      <c r="B8" t="s">
        <v>24</v>
      </c>
      <c r="D8" t="s">
        <v>127</v>
      </c>
      <c r="E8" t="s">
        <v>177</v>
      </c>
      <c r="F8" t="s">
        <v>232</v>
      </c>
      <c r="G8" t="str">
        <f t="shared" si="0"/>
        <v>D06200-Badajoz</v>
      </c>
      <c r="H8" t="s">
        <v>232</v>
      </c>
      <c r="I8">
        <v>3500</v>
      </c>
      <c r="J8" s="16">
        <v>44810</v>
      </c>
    </row>
    <row r="9" spans="1:10" x14ac:dyDescent="0.25">
      <c r="A9" t="s">
        <v>128</v>
      </c>
      <c r="B9" t="s">
        <v>25</v>
      </c>
      <c r="D9" t="s">
        <v>128</v>
      </c>
      <c r="E9" t="s">
        <v>178</v>
      </c>
      <c r="F9" t="s">
        <v>233</v>
      </c>
      <c r="G9" t="str">
        <f t="shared" si="0"/>
        <v>D07200-Illes Balears</v>
      </c>
      <c r="H9" t="s">
        <v>233</v>
      </c>
      <c r="I9">
        <v>1100</v>
      </c>
      <c r="J9" s="16">
        <v>44811</v>
      </c>
    </row>
    <row r="10" spans="1:10" x14ac:dyDescent="0.25">
      <c r="A10" t="s">
        <v>865</v>
      </c>
      <c r="B10" t="s">
        <v>26</v>
      </c>
      <c r="D10" t="s">
        <v>129</v>
      </c>
      <c r="E10" t="s">
        <v>179</v>
      </c>
      <c r="F10" t="s">
        <v>234</v>
      </c>
      <c r="G10" t="str">
        <f t="shared" si="0"/>
        <v>D08200-Barcelona</v>
      </c>
      <c r="H10" t="s">
        <v>234</v>
      </c>
      <c r="I10">
        <v>1430</v>
      </c>
      <c r="J10" s="16">
        <v>44812</v>
      </c>
    </row>
    <row r="11" spans="1:10" x14ac:dyDescent="0.25">
      <c r="A11" t="s">
        <v>866</v>
      </c>
      <c r="B11" t="s">
        <v>27</v>
      </c>
      <c r="D11" t="s">
        <v>130</v>
      </c>
      <c r="E11" t="s">
        <v>180</v>
      </c>
      <c r="F11" t="s">
        <v>235</v>
      </c>
      <c r="G11" t="str">
        <f t="shared" si="0"/>
        <v>D09200-Burgos</v>
      </c>
      <c r="H11" t="s">
        <v>235</v>
      </c>
      <c r="I11">
        <v>124</v>
      </c>
      <c r="J11" s="16">
        <v>44813</v>
      </c>
    </row>
    <row r="12" spans="1:10" x14ac:dyDescent="0.25">
      <c r="A12" t="s">
        <v>131</v>
      </c>
      <c r="B12" t="s">
        <v>28</v>
      </c>
      <c r="D12" t="s">
        <v>131</v>
      </c>
      <c r="E12" t="s">
        <v>181</v>
      </c>
      <c r="F12" t="s">
        <v>236</v>
      </c>
      <c r="G12" t="str">
        <f t="shared" si="0"/>
        <v>D10200-Cáceres</v>
      </c>
      <c r="H12" t="s">
        <v>236</v>
      </c>
      <c r="I12">
        <v>353</v>
      </c>
      <c r="J12" s="16">
        <v>44814</v>
      </c>
    </row>
    <row r="13" spans="1:10" x14ac:dyDescent="0.25">
      <c r="A13" t="s">
        <v>867</v>
      </c>
      <c r="B13" t="s">
        <v>29</v>
      </c>
      <c r="D13" t="s">
        <v>132</v>
      </c>
      <c r="E13" t="s">
        <v>182</v>
      </c>
      <c r="F13" t="s">
        <v>237</v>
      </c>
      <c r="G13" t="str">
        <f t="shared" si="0"/>
        <v>D11200-Cádiz</v>
      </c>
      <c r="H13" t="s">
        <v>237</v>
      </c>
      <c r="I13">
        <v>4470</v>
      </c>
      <c r="J13" s="16">
        <v>44815</v>
      </c>
    </row>
    <row r="14" spans="1:10" x14ac:dyDescent="0.25">
      <c r="A14" t="s">
        <v>868</v>
      </c>
      <c r="B14" t="s">
        <v>30</v>
      </c>
      <c r="D14" t="s">
        <v>133</v>
      </c>
      <c r="E14" t="s">
        <v>183</v>
      </c>
      <c r="F14" t="s">
        <v>238</v>
      </c>
      <c r="G14" t="str">
        <f t="shared" si="0"/>
        <v>D12200-Castellón</v>
      </c>
      <c r="H14" t="s">
        <v>238</v>
      </c>
      <c r="I14">
        <v>3220</v>
      </c>
      <c r="J14" s="16">
        <v>44816</v>
      </c>
    </row>
    <row r="15" spans="1:10" x14ac:dyDescent="0.25">
      <c r="A15" t="s">
        <v>890</v>
      </c>
      <c r="B15" t="s">
        <v>31</v>
      </c>
      <c r="D15" t="s">
        <v>134</v>
      </c>
      <c r="E15" t="s">
        <v>184</v>
      </c>
      <c r="F15" t="s">
        <v>239</v>
      </c>
      <c r="G15" t="str">
        <f t="shared" si="0"/>
        <v>D13200-Ciudad Real</v>
      </c>
      <c r="H15" t="s">
        <v>239</v>
      </c>
      <c r="I15">
        <v>1340</v>
      </c>
      <c r="J15" s="16">
        <v>44817</v>
      </c>
    </row>
    <row r="16" spans="1:10" x14ac:dyDescent="0.25">
      <c r="A16" t="s">
        <v>891</v>
      </c>
      <c r="B16" t="s">
        <v>32</v>
      </c>
      <c r="D16" t="s">
        <v>135</v>
      </c>
      <c r="E16" t="s">
        <v>185</v>
      </c>
      <c r="F16" t="s">
        <v>240</v>
      </c>
      <c r="G16" t="str">
        <f t="shared" si="0"/>
        <v>D14200-Córdoba</v>
      </c>
      <c r="H16" t="s">
        <v>240</v>
      </c>
      <c r="I16">
        <v>1370</v>
      </c>
      <c r="J16" s="16">
        <v>44818</v>
      </c>
    </row>
    <row r="17" spans="1:10" x14ac:dyDescent="0.25">
      <c r="A17" t="s">
        <v>869</v>
      </c>
      <c r="B17" t="s">
        <v>33</v>
      </c>
      <c r="D17" t="s">
        <v>136</v>
      </c>
      <c r="E17" t="s">
        <v>186</v>
      </c>
      <c r="F17" t="s">
        <v>241</v>
      </c>
      <c r="G17" t="str">
        <f t="shared" si="0"/>
        <v>D15200-A Coruña</v>
      </c>
      <c r="H17" t="s">
        <v>241</v>
      </c>
      <c r="I17">
        <v>9810</v>
      </c>
      <c r="J17" s="16">
        <v>44819</v>
      </c>
    </row>
    <row r="18" spans="1:10" x14ac:dyDescent="0.25">
      <c r="A18" t="s">
        <v>892</v>
      </c>
      <c r="B18" t="s">
        <v>34</v>
      </c>
      <c r="D18" t="s">
        <v>137</v>
      </c>
      <c r="E18" t="s">
        <v>187</v>
      </c>
      <c r="F18" t="s">
        <v>242</v>
      </c>
      <c r="G18" t="str">
        <f t="shared" si="0"/>
        <v>D16200-Cuenca</v>
      </c>
      <c r="H18" t="s">
        <v>242</v>
      </c>
      <c r="I18">
        <v>693</v>
      </c>
      <c r="J18" s="16">
        <v>44820</v>
      </c>
    </row>
    <row r="19" spans="1:10" x14ac:dyDescent="0.25">
      <c r="A19" t="s">
        <v>871</v>
      </c>
      <c r="B19" t="s">
        <v>35</v>
      </c>
      <c r="D19" t="s">
        <v>138</v>
      </c>
      <c r="E19" t="s">
        <v>188</v>
      </c>
      <c r="F19" t="s">
        <v>243</v>
      </c>
      <c r="G19" t="str">
        <f t="shared" si="0"/>
        <v>D17200-Girona</v>
      </c>
      <c r="H19" t="s">
        <v>243</v>
      </c>
      <c r="I19">
        <v>1030</v>
      </c>
      <c r="J19" s="16">
        <v>44821</v>
      </c>
    </row>
    <row r="20" spans="1:10" x14ac:dyDescent="0.25">
      <c r="A20" t="s">
        <v>893</v>
      </c>
      <c r="B20" t="s">
        <v>36</v>
      </c>
      <c r="D20" t="s">
        <v>139</v>
      </c>
      <c r="E20" t="s">
        <v>189</v>
      </c>
      <c r="F20" t="s">
        <v>244</v>
      </c>
      <c r="G20" t="str">
        <f t="shared" si="0"/>
        <v>D18200-Granda</v>
      </c>
      <c r="H20" t="s">
        <v>244</v>
      </c>
      <c r="I20">
        <v>794</v>
      </c>
      <c r="J20" s="16">
        <v>44822</v>
      </c>
    </row>
    <row r="21" spans="1:10" x14ac:dyDescent="0.25">
      <c r="A21" t="s">
        <v>872</v>
      </c>
      <c r="B21" t="s">
        <v>37</v>
      </c>
      <c r="D21" t="s">
        <v>140</v>
      </c>
      <c r="E21" t="s">
        <v>190</v>
      </c>
      <c r="F21" t="s">
        <v>245</v>
      </c>
      <c r="G21" t="str">
        <f t="shared" si="0"/>
        <v>D19200-Guadalajara</v>
      </c>
      <c r="H21" t="s">
        <v>245</v>
      </c>
      <c r="I21">
        <v>7390</v>
      </c>
      <c r="J21" s="16">
        <v>44823</v>
      </c>
    </row>
    <row r="22" spans="1:10" x14ac:dyDescent="0.25">
      <c r="A22" t="s">
        <v>873</v>
      </c>
      <c r="B22" t="s">
        <v>38</v>
      </c>
      <c r="D22" t="s">
        <v>141</v>
      </c>
      <c r="E22" t="s">
        <v>191</v>
      </c>
      <c r="F22" t="s">
        <v>246</v>
      </c>
      <c r="G22" t="str">
        <f t="shared" si="0"/>
        <v>D20600-Guipúzcoa</v>
      </c>
      <c r="H22" t="s">
        <v>246</v>
      </c>
      <c r="I22">
        <v>12200</v>
      </c>
      <c r="J22" s="16">
        <v>44824</v>
      </c>
    </row>
    <row r="23" spans="1:10" x14ac:dyDescent="0.25">
      <c r="A23" t="s">
        <v>874</v>
      </c>
      <c r="B23" t="s">
        <v>39</v>
      </c>
      <c r="D23" t="s">
        <v>142</v>
      </c>
      <c r="E23" t="s">
        <v>192</v>
      </c>
      <c r="F23" t="s">
        <v>247</v>
      </c>
      <c r="G23" t="str">
        <f t="shared" si="0"/>
        <v>D21200-Huelva</v>
      </c>
      <c r="H23" t="s">
        <v>247</v>
      </c>
      <c r="I23">
        <v>8830</v>
      </c>
      <c r="J23" s="16">
        <v>44825</v>
      </c>
    </row>
    <row r="24" spans="1:10" x14ac:dyDescent="0.25">
      <c r="A24" t="s">
        <v>143</v>
      </c>
      <c r="B24" t="s">
        <v>40</v>
      </c>
      <c r="D24" t="s">
        <v>143</v>
      </c>
      <c r="E24" t="s">
        <v>193</v>
      </c>
      <c r="F24" t="s">
        <v>248</v>
      </c>
      <c r="G24" t="str">
        <f t="shared" si="0"/>
        <v>D22200-Huesca</v>
      </c>
      <c r="H24" t="s">
        <v>248</v>
      </c>
      <c r="I24">
        <v>8860</v>
      </c>
      <c r="J24" s="16">
        <v>44826</v>
      </c>
    </row>
    <row r="25" spans="1:10" x14ac:dyDescent="0.25">
      <c r="A25" t="s">
        <v>144</v>
      </c>
      <c r="B25" t="s">
        <v>41</v>
      </c>
      <c r="D25" t="s">
        <v>144</v>
      </c>
      <c r="E25" t="s">
        <v>194</v>
      </c>
      <c r="F25" t="s">
        <v>249</v>
      </c>
      <c r="G25" t="str">
        <f t="shared" si="0"/>
        <v>D23200-Jaén</v>
      </c>
      <c r="H25" t="s">
        <v>249</v>
      </c>
      <c r="I25">
        <v>9160</v>
      </c>
      <c r="J25" s="16">
        <v>44827</v>
      </c>
    </row>
    <row r="26" spans="1:10" x14ac:dyDescent="0.25">
      <c r="A26" t="s">
        <v>145</v>
      </c>
      <c r="B26" t="s">
        <v>42</v>
      </c>
      <c r="D26" t="s">
        <v>145</v>
      </c>
      <c r="E26" t="s">
        <v>195</v>
      </c>
      <c r="F26" t="s">
        <v>250</v>
      </c>
      <c r="G26" t="str">
        <f t="shared" si="0"/>
        <v>D24200-León</v>
      </c>
      <c r="H26" t="s">
        <v>250</v>
      </c>
      <c r="I26">
        <v>9300</v>
      </c>
      <c r="J26" s="16">
        <v>44828</v>
      </c>
    </row>
    <row r="27" spans="1:10" x14ac:dyDescent="0.25">
      <c r="A27" t="s">
        <v>875</v>
      </c>
      <c r="B27" t="s">
        <v>43</v>
      </c>
      <c r="D27" t="s">
        <v>146</v>
      </c>
      <c r="E27" t="s">
        <v>196</v>
      </c>
      <c r="F27" t="s">
        <v>251</v>
      </c>
      <c r="G27" t="str">
        <f t="shared" si="0"/>
        <v>D25200-Lleida</v>
      </c>
      <c r="H27" t="s">
        <v>251</v>
      </c>
      <c r="I27">
        <v>10300</v>
      </c>
      <c r="J27" s="16">
        <v>44829</v>
      </c>
    </row>
    <row r="28" spans="1:10" x14ac:dyDescent="0.25">
      <c r="A28" t="s">
        <v>147</v>
      </c>
      <c r="B28" t="s">
        <v>44</v>
      </c>
      <c r="C28" t="s">
        <v>45</v>
      </c>
      <c r="D28" t="s">
        <v>147</v>
      </c>
      <c r="E28" t="s">
        <v>197</v>
      </c>
      <c r="F28" t="s">
        <v>252</v>
      </c>
      <c r="G28" t="str">
        <f t="shared" si="0"/>
        <v>D26200-La Rioja</v>
      </c>
      <c r="H28" t="s">
        <v>252</v>
      </c>
      <c r="I28">
        <v>3921.6</v>
      </c>
      <c r="J28" s="16">
        <v>44830</v>
      </c>
    </row>
    <row r="29" spans="1:10" x14ac:dyDescent="0.25">
      <c r="A29" t="s">
        <v>148</v>
      </c>
      <c r="B29" t="s">
        <v>44</v>
      </c>
      <c r="C29" t="s">
        <v>46</v>
      </c>
      <c r="D29" t="s">
        <v>148</v>
      </c>
      <c r="E29" t="s">
        <v>198</v>
      </c>
      <c r="F29" t="s">
        <v>253</v>
      </c>
      <c r="G29" t="str">
        <f t="shared" si="0"/>
        <v>D27200-Lugo</v>
      </c>
      <c r="H29" t="s">
        <v>253</v>
      </c>
      <c r="I29">
        <v>2107</v>
      </c>
      <c r="J29" s="16">
        <v>44831</v>
      </c>
    </row>
    <row r="30" spans="1:10" x14ac:dyDescent="0.25">
      <c r="A30" t="s">
        <v>149</v>
      </c>
      <c r="B30" t="s">
        <v>44</v>
      </c>
      <c r="C30" t="s">
        <v>47</v>
      </c>
      <c r="D30" t="s">
        <v>149</v>
      </c>
      <c r="E30" t="s">
        <v>199</v>
      </c>
      <c r="F30" t="s">
        <v>254</v>
      </c>
      <c r="G30" t="str">
        <f t="shared" si="0"/>
        <v>D28200-Madrid</v>
      </c>
      <c r="H30" t="s">
        <v>254</v>
      </c>
      <c r="I30">
        <v>2803.5</v>
      </c>
      <c r="J30" s="16">
        <v>44832</v>
      </c>
    </row>
    <row r="31" spans="1:10" x14ac:dyDescent="0.25">
      <c r="A31" t="s">
        <v>150</v>
      </c>
      <c r="B31" t="s">
        <v>44</v>
      </c>
      <c r="C31" t="s">
        <v>48</v>
      </c>
      <c r="D31" t="s">
        <v>150</v>
      </c>
      <c r="E31" t="s">
        <v>200</v>
      </c>
      <c r="F31" t="s">
        <v>255</v>
      </c>
      <c r="G31" t="str">
        <f t="shared" si="0"/>
        <v>D29200-Málaga</v>
      </c>
      <c r="H31" t="s">
        <v>255</v>
      </c>
      <c r="I31">
        <v>1773.85</v>
      </c>
      <c r="J31" s="16">
        <v>44833</v>
      </c>
    </row>
    <row r="32" spans="1:10" x14ac:dyDescent="0.25">
      <c r="A32" t="s">
        <v>151</v>
      </c>
      <c r="B32" t="s">
        <v>44</v>
      </c>
      <c r="C32" t="s">
        <v>49</v>
      </c>
      <c r="D32" t="s">
        <v>151</v>
      </c>
      <c r="E32" t="s">
        <v>201</v>
      </c>
      <c r="F32" t="s">
        <v>256</v>
      </c>
      <c r="G32" t="str">
        <f t="shared" si="0"/>
        <v>D30200-Murcia</v>
      </c>
      <c r="H32" t="s">
        <v>256</v>
      </c>
      <c r="I32">
        <v>1824.5</v>
      </c>
      <c r="J32" s="16">
        <v>44834</v>
      </c>
    </row>
    <row r="33" spans="1:9" x14ac:dyDescent="0.25">
      <c r="A33" t="s">
        <v>152</v>
      </c>
      <c r="B33" t="s">
        <v>44</v>
      </c>
      <c r="C33" t="s">
        <v>50</v>
      </c>
      <c r="D33" t="s">
        <v>152</v>
      </c>
      <c r="E33" t="s">
        <v>202</v>
      </c>
      <c r="F33" t="s">
        <v>257</v>
      </c>
      <c r="G33" t="str">
        <f t="shared" si="0"/>
        <v>D31600-Navarra</v>
      </c>
      <c r="H33" t="s">
        <v>257</v>
      </c>
      <c r="I33">
        <v>2087.5</v>
      </c>
    </row>
    <row r="34" spans="1:9" x14ac:dyDescent="0.25">
      <c r="A34" t="s">
        <v>153</v>
      </c>
      <c r="B34" t="s">
        <v>44</v>
      </c>
      <c r="C34" t="s">
        <v>51</v>
      </c>
      <c r="D34" t="s">
        <v>153</v>
      </c>
      <c r="E34" t="s">
        <v>203</v>
      </c>
      <c r="F34" t="s">
        <v>258</v>
      </c>
      <c r="G34" t="str">
        <f t="shared" si="0"/>
        <v>D32200-Ourense</v>
      </c>
      <c r="H34" t="s">
        <v>258</v>
      </c>
      <c r="I34">
        <v>2228.75</v>
      </c>
    </row>
    <row r="35" spans="1:9" x14ac:dyDescent="0.25">
      <c r="A35" t="s">
        <v>154</v>
      </c>
      <c r="B35" t="s">
        <v>44</v>
      </c>
      <c r="C35" t="s">
        <v>52</v>
      </c>
      <c r="D35" t="s">
        <v>154</v>
      </c>
      <c r="E35" t="s">
        <v>204</v>
      </c>
      <c r="F35" t="s">
        <v>259</v>
      </c>
      <c r="G35" t="str">
        <f t="shared" si="0"/>
        <v>D33200-Oviedo</v>
      </c>
      <c r="H35" t="s">
        <v>259</v>
      </c>
      <c r="I35">
        <v>2053.1</v>
      </c>
    </row>
    <row r="36" spans="1:9" x14ac:dyDescent="0.25">
      <c r="A36" t="s">
        <v>155</v>
      </c>
      <c r="B36" t="s">
        <v>44</v>
      </c>
      <c r="C36" t="s">
        <v>53</v>
      </c>
      <c r="D36" t="s">
        <v>155</v>
      </c>
      <c r="E36" t="s">
        <v>205</v>
      </c>
      <c r="F36" t="s">
        <v>260</v>
      </c>
      <c r="G36" t="str">
        <f t="shared" si="0"/>
        <v>D34200-Palencia</v>
      </c>
      <c r="H36" t="s">
        <v>260</v>
      </c>
      <c r="I36">
        <v>2346</v>
      </c>
    </row>
    <row r="37" spans="1:9" x14ac:dyDescent="0.25">
      <c r="A37" t="s">
        <v>156</v>
      </c>
      <c r="B37" t="s">
        <v>44</v>
      </c>
      <c r="C37" t="s">
        <v>54</v>
      </c>
      <c r="D37" t="s">
        <v>156</v>
      </c>
      <c r="E37" t="s">
        <v>206</v>
      </c>
      <c r="F37" t="s">
        <v>261</v>
      </c>
      <c r="G37" t="str">
        <f t="shared" si="0"/>
        <v>D35200-Las Palmas</v>
      </c>
      <c r="H37" t="s">
        <v>261</v>
      </c>
      <c r="I37">
        <v>3025.98</v>
      </c>
    </row>
    <row r="38" spans="1:9" x14ac:dyDescent="0.25">
      <c r="A38" t="s">
        <v>157</v>
      </c>
      <c r="B38" t="s">
        <v>44</v>
      </c>
      <c r="C38" t="s">
        <v>55</v>
      </c>
      <c r="D38" t="s">
        <v>157</v>
      </c>
      <c r="E38" t="s">
        <v>207</v>
      </c>
      <c r="F38" t="s">
        <v>262</v>
      </c>
      <c r="G38" t="str">
        <f t="shared" si="0"/>
        <v>D36200-Pontevedra</v>
      </c>
      <c r="H38" t="s">
        <v>262</v>
      </c>
      <c r="I38">
        <v>3142.95</v>
      </c>
    </row>
    <row r="39" spans="1:9" x14ac:dyDescent="0.25">
      <c r="A39" t="s">
        <v>158</v>
      </c>
      <c r="B39" t="s">
        <v>44</v>
      </c>
      <c r="C39" t="s">
        <v>56</v>
      </c>
      <c r="D39" t="s">
        <v>158</v>
      </c>
      <c r="E39" t="s">
        <v>208</v>
      </c>
      <c r="F39" t="s">
        <v>263</v>
      </c>
      <c r="G39" t="str">
        <f t="shared" si="0"/>
        <v>D37200-Salamanca</v>
      </c>
      <c r="H39" t="s">
        <v>263</v>
      </c>
      <c r="I39">
        <v>2728.95</v>
      </c>
    </row>
    <row r="40" spans="1:9" x14ac:dyDescent="0.25">
      <c r="A40" t="s">
        <v>159</v>
      </c>
      <c r="B40" t="s">
        <v>44</v>
      </c>
      <c r="C40" t="s">
        <v>57</v>
      </c>
      <c r="D40" t="s">
        <v>159</v>
      </c>
      <c r="E40" t="s">
        <v>209</v>
      </c>
      <c r="F40" t="s">
        <v>264</v>
      </c>
      <c r="G40" t="str">
        <f t="shared" si="0"/>
        <v>D38200-Sta Cruz de Tenerife</v>
      </c>
      <c r="H40" t="s">
        <v>264</v>
      </c>
      <c r="I40">
        <v>2439.6</v>
      </c>
    </row>
    <row r="41" spans="1:9" x14ac:dyDescent="0.25">
      <c r="A41" t="s">
        <v>160</v>
      </c>
      <c r="B41" t="s">
        <v>44</v>
      </c>
      <c r="C41" t="s">
        <v>58</v>
      </c>
      <c r="D41" t="s">
        <v>160</v>
      </c>
      <c r="E41" t="s">
        <v>210</v>
      </c>
      <c r="F41" t="s">
        <v>265</v>
      </c>
      <c r="G41" t="str">
        <f t="shared" si="0"/>
        <v>D39200-Santander</v>
      </c>
      <c r="H41" t="s">
        <v>265</v>
      </c>
      <c r="I41">
        <v>1508.4</v>
      </c>
    </row>
    <row r="42" spans="1:9" x14ac:dyDescent="0.25">
      <c r="A42" t="s">
        <v>161</v>
      </c>
      <c r="B42" t="s">
        <v>44</v>
      </c>
      <c r="C42" t="s">
        <v>59</v>
      </c>
      <c r="D42" t="s">
        <v>161</v>
      </c>
      <c r="E42" t="s">
        <v>211</v>
      </c>
      <c r="F42" t="s">
        <v>266</v>
      </c>
      <c r="G42" t="str">
        <f t="shared" si="0"/>
        <v>D40200-Segovia</v>
      </c>
      <c r="H42" t="s">
        <v>266</v>
      </c>
      <c r="I42">
        <v>2138.25</v>
      </c>
    </row>
    <row r="43" spans="1:9" x14ac:dyDescent="0.25">
      <c r="A43" t="s">
        <v>162</v>
      </c>
      <c r="B43" t="s">
        <v>44</v>
      </c>
      <c r="C43" t="s">
        <v>60</v>
      </c>
      <c r="D43" t="s">
        <v>162</v>
      </c>
      <c r="E43" t="s">
        <v>212</v>
      </c>
      <c r="F43" t="s">
        <v>267</v>
      </c>
      <c r="G43" t="str">
        <f t="shared" si="0"/>
        <v>D41200-Sevilla</v>
      </c>
      <c r="H43" t="s">
        <v>267</v>
      </c>
      <c r="I43">
        <v>3606.5</v>
      </c>
    </row>
    <row r="44" spans="1:9" x14ac:dyDescent="0.25">
      <c r="A44" t="s">
        <v>163</v>
      </c>
      <c r="B44" t="s">
        <v>44</v>
      </c>
      <c r="C44" t="s">
        <v>61</v>
      </c>
      <c r="D44" t="s">
        <v>163</v>
      </c>
      <c r="E44" t="s">
        <v>213</v>
      </c>
      <c r="F44" t="s">
        <v>268</v>
      </c>
      <c r="G44" t="str">
        <f t="shared" si="0"/>
        <v>D42200-Soria</v>
      </c>
      <c r="H44" t="s">
        <v>268</v>
      </c>
      <c r="I44">
        <v>3245.4</v>
      </c>
    </row>
    <row r="45" spans="1:9" x14ac:dyDescent="0.25">
      <c r="A45" t="s">
        <v>164</v>
      </c>
      <c r="B45" t="s">
        <v>44</v>
      </c>
      <c r="C45" t="s">
        <v>62</v>
      </c>
      <c r="D45" t="s">
        <v>164</v>
      </c>
      <c r="E45" t="s">
        <v>214</v>
      </c>
      <c r="F45" t="s">
        <v>269</v>
      </c>
      <c r="G45" t="str">
        <f t="shared" si="0"/>
        <v>D43200-Tarragona</v>
      </c>
      <c r="H45" t="s">
        <v>269</v>
      </c>
      <c r="I45">
        <v>1805.05</v>
      </c>
    </row>
    <row r="46" spans="1:9" x14ac:dyDescent="0.25">
      <c r="A46" t="s">
        <v>165</v>
      </c>
      <c r="B46" t="s">
        <v>44</v>
      </c>
      <c r="C46" t="s">
        <v>63</v>
      </c>
      <c r="D46" t="s">
        <v>165</v>
      </c>
      <c r="E46" t="s">
        <v>215</v>
      </c>
      <c r="F46" t="s">
        <v>270</v>
      </c>
      <c r="G46" t="str">
        <f t="shared" si="0"/>
        <v>D44200-Teruel</v>
      </c>
      <c r="H46" t="s">
        <v>270</v>
      </c>
      <c r="I46">
        <v>2264.44</v>
      </c>
    </row>
    <row r="47" spans="1:9" x14ac:dyDescent="0.25">
      <c r="A47" t="s">
        <v>166</v>
      </c>
      <c r="B47" t="s">
        <v>44</v>
      </c>
      <c r="C47" t="s">
        <v>64</v>
      </c>
      <c r="D47" t="s">
        <v>166</v>
      </c>
      <c r="E47" t="s">
        <v>216</v>
      </c>
      <c r="F47" t="s">
        <v>271</v>
      </c>
      <c r="G47" t="str">
        <f t="shared" si="0"/>
        <v>D45200-Toledo</v>
      </c>
      <c r="H47" t="s">
        <v>271</v>
      </c>
      <c r="I47">
        <v>1887.97</v>
      </c>
    </row>
    <row r="48" spans="1:9" x14ac:dyDescent="0.25">
      <c r="A48" t="s">
        <v>167</v>
      </c>
      <c r="B48" t="s">
        <v>44</v>
      </c>
      <c r="C48" t="s">
        <v>65</v>
      </c>
      <c r="D48" t="s">
        <v>167</v>
      </c>
      <c r="E48" t="s">
        <v>217</v>
      </c>
      <c r="F48" t="s">
        <v>272</v>
      </c>
      <c r="G48" t="str">
        <f t="shared" si="0"/>
        <v>D46200-Valencia</v>
      </c>
      <c r="H48" t="s">
        <v>272</v>
      </c>
      <c r="I48">
        <v>3985</v>
      </c>
    </row>
    <row r="49" spans="1:9" x14ac:dyDescent="0.25">
      <c r="A49" t="s">
        <v>168</v>
      </c>
      <c r="B49" t="s">
        <v>44</v>
      </c>
      <c r="C49" t="s">
        <v>66</v>
      </c>
      <c r="D49" t="s">
        <v>168</v>
      </c>
      <c r="E49" t="s">
        <v>218</v>
      </c>
      <c r="F49" t="s">
        <v>273</v>
      </c>
      <c r="G49" t="str">
        <f t="shared" si="0"/>
        <v>D47200-Valladolid</v>
      </c>
      <c r="H49" t="s">
        <v>273</v>
      </c>
      <c r="I49">
        <v>13214</v>
      </c>
    </row>
    <row r="50" spans="1:9" x14ac:dyDescent="0.25">
      <c r="A50" t="s">
        <v>169</v>
      </c>
      <c r="B50" t="s">
        <v>44</v>
      </c>
      <c r="C50" t="s">
        <v>67</v>
      </c>
      <c r="D50" t="s">
        <v>169</v>
      </c>
      <c r="E50" t="s">
        <v>860</v>
      </c>
      <c r="F50" t="s">
        <v>282</v>
      </c>
      <c r="G50" t="str">
        <f t="shared" si="0"/>
        <v>D48600-Vizcaya</v>
      </c>
      <c r="H50" t="s">
        <v>282</v>
      </c>
      <c r="I50">
        <v>13396</v>
      </c>
    </row>
    <row r="51" spans="1:9" x14ac:dyDescent="0.25">
      <c r="A51" t="s">
        <v>344</v>
      </c>
      <c r="B51" t="s">
        <v>44</v>
      </c>
      <c r="C51" t="s">
        <v>68</v>
      </c>
      <c r="D51" t="s">
        <v>170</v>
      </c>
      <c r="E51" t="s">
        <v>219</v>
      </c>
      <c r="F51" t="s">
        <v>274</v>
      </c>
      <c r="G51" t="str">
        <f t="shared" si="0"/>
        <v>D49200-Zamora</v>
      </c>
      <c r="H51" t="s">
        <v>274</v>
      </c>
    </row>
    <row r="52" spans="1:9" ht="18" x14ac:dyDescent="0.35">
      <c r="A52" t="s">
        <v>876</v>
      </c>
      <c r="B52" t="s">
        <v>69</v>
      </c>
      <c r="C52" t="s">
        <v>70</v>
      </c>
      <c r="D52" t="s">
        <v>120</v>
      </c>
      <c r="E52" t="s">
        <v>220</v>
      </c>
      <c r="F52" t="s">
        <v>275</v>
      </c>
      <c r="G52" t="str">
        <f t="shared" si="0"/>
        <v>D50200-Zaragoza</v>
      </c>
      <c r="H52" t="s">
        <v>275</v>
      </c>
      <c r="I52">
        <v>22800</v>
      </c>
    </row>
    <row r="53" spans="1:9" x14ac:dyDescent="0.25">
      <c r="A53" t="s">
        <v>877</v>
      </c>
      <c r="B53" t="s">
        <v>69</v>
      </c>
      <c r="C53" t="s">
        <v>71</v>
      </c>
      <c r="D53" t="s">
        <v>122</v>
      </c>
      <c r="E53" t="s">
        <v>221</v>
      </c>
      <c r="F53" t="s">
        <v>276</v>
      </c>
      <c r="G53" t="str">
        <f t="shared" si="0"/>
        <v>D51200-Cartagena</v>
      </c>
      <c r="H53" t="s">
        <v>280</v>
      </c>
      <c r="I53">
        <v>14800</v>
      </c>
    </row>
    <row r="54" spans="1:9" x14ac:dyDescent="0.25">
      <c r="A54" t="s">
        <v>878</v>
      </c>
      <c r="B54" t="s">
        <v>69</v>
      </c>
      <c r="C54" t="s">
        <v>72</v>
      </c>
      <c r="D54" t="s">
        <v>123</v>
      </c>
      <c r="E54" t="s">
        <v>222</v>
      </c>
      <c r="F54" t="s">
        <v>277</v>
      </c>
      <c r="G54" t="str">
        <f t="shared" si="0"/>
        <v>D52200-Gijón</v>
      </c>
      <c r="H54" t="s">
        <v>281</v>
      </c>
      <c r="I54">
        <v>675</v>
      </c>
    </row>
    <row r="55" spans="1:9" x14ac:dyDescent="0.25">
      <c r="A55" t="s">
        <v>283</v>
      </c>
      <c r="B55" t="s">
        <v>69</v>
      </c>
      <c r="C55" t="s">
        <v>73</v>
      </c>
      <c r="D55" t="s">
        <v>124</v>
      </c>
      <c r="E55" t="s">
        <v>223</v>
      </c>
      <c r="F55" t="s">
        <v>278</v>
      </c>
      <c r="G55" t="str">
        <f t="shared" si="0"/>
        <v>D53200-Jerez de la Frontera</v>
      </c>
      <c r="I55">
        <v>92</v>
      </c>
    </row>
    <row r="56" spans="1:9" ht="29.25" customHeight="1" x14ac:dyDescent="0.25">
      <c r="A56" s="8" t="s">
        <v>284</v>
      </c>
      <c r="B56" t="s">
        <v>69</v>
      </c>
      <c r="C56" t="s">
        <v>74</v>
      </c>
      <c r="D56" t="s">
        <v>125</v>
      </c>
      <c r="E56" t="s">
        <v>224</v>
      </c>
      <c r="F56" t="s">
        <v>279</v>
      </c>
      <c r="G56" t="str">
        <f t="shared" si="0"/>
        <v>D54200-Vigo</v>
      </c>
      <c r="I56">
        <v>1640</v>
      </c>
    </row>
    <row r="57" spans="1:9" x14ac:dyDescent="0.25">
      <c r="A57" t="s">
        <v>879</v>
      </c>
      <c r="B57" t="s">
        <v>69</v>
      </c>
      <c r="C57" t="s">
        <v>75</v>
      </c>
      <c r="D57" t="s">
        <v>127</v>
      </c>
      <c r="E57" t="s">
        <v>225</v>
      </c>
      <c r="F57" t="s">
        <v>280</v>
      </c>
      <c r="G57" t="str">
        <f t="shared" si="0"/>
        <v>D55200-Ceuta</v>
      </c>
      <c r="I57">
        <v>3500</v>
      </c>
    </row>
    <row r="58" spans="1:9" x14ac:dyDescent="0.25">
      <c r="A58" t="s">
        <v>285</v>
      </c>
      <c r="B58" t="s">
        <v>69</v>
      </c>
      <c r="C58" t="s">
        <v>76</v>
      </c>
      <c r="D58" t="s">
        <v>128</v>
      </c>
      <c r="E58" t="s">
        <v>226</v>
      </c>
      <c r="F58" t="s">
        <v>281</v>
      </c>
      <c r="G58" t="str">
        <f t="shared" si="0"/>
        <v>D56200-Melilla</v>
      </c>
      <c r="I58">
        <v>1100</v>
      </c>
    </row>
    <row r="59" spans="1:9" x14ac:dyDescent="0.25">
      <c r="A59" t="s">
        <v>880</v>
      </c>
      <c r="B59" t="s">
        <v>69</v>
      </c>
      <c r="C59" t="s">
        <v>77</v>
      </c>
      <c r="D59" t="s">
        <v>129</v>
      </c>
      <c r="I59">
        <v>1430</v>
      </c>
    </row>
    <row r="60" spans="1:9" x14ac:dyDescent="0.25">
      <c r="A60" t="s">
        <v>888</v>
      </c>
      <c r="B60" t="s">
        <v>69</v>
      </c>
      <c r="C60" t="s">
        <v>78</v>
      </c>
      <c r="D60" t="s">
        <v>130</v>
      </c>
      <c r="I60">
        <v>124</v>
      </c>
    </row>
    <row r="61" spans="1:9" x14ac:dyDescent="0.25">
      <c r="A61" t="s">
        <v>286</v>
      </c>
      <c r="B61" t="s">
        <v>69</v>
      </c>
      <c r="C61" t="s">
        <v>79</v>
      </c>
      <c r="D61" t="s">
        <v>131</v>
      </c>
      <c r="I61">
        <v>353</v>
      </c>
    </row>
    <row r="62" spans="1:9" x14ac:dyDescent="0.25">
      <c r="A62" t="s">
        <v>881</v>
      </c>
      <c r="B62" t="s">
        <v>69</v>
      </c>
      <c r="C62" t="s">
        <v>80</v>
      </c>
      <c r="D62" t="s">
        <v>132</v>
      </c>
      <c r="I62">
        <v>4470</v>
      </c>
    </row>
    <row r="63" spans="1:9" x14ac:dyDescent="0.25">
      <c r="A63" t="s">
        <v>882</v>
      </c>
      <c r="B63" t="s">
        <v>69</v>
      </c>
      <c r="C63" t="s">
        <v>81</v>
      </c>
      <c r="D63" t="s">
        <v>133</v>
      </c>
      <c r="I63">
        <v>3220</v>
      </c>
    </row>
    <row r="64" spans="1:9" x14ac:dyDescent="0.25">
      <c r="A64" t="s">
        <v>887</v>
      </c>
      <c r="B64" t="s">
        <v>69</v>
      </c>
      <c r="C64" t="s">
        <v>82</v>
      </c>
      <c r="D64" t="s">
        <v>134</v>
      </c>
      <c r="I64">
        <v>1340</v>
      </c>
    </row>
    <row r="65" spans="1:9" x14ac:dyDescent="0.25">
      <c r="A65" t="s">
        <v>886</v>
      </c>
      <c r="B65" t="s">
        <v>69</v>
      </c>
      <c r="C65" t="s">
        <v>83</v>
      </c>
      <c r="D65" t="s">
        <v>135</v>
      </c>
      <c r="I65">
        <v>1370</v>
      </c>
    </row>
    <row r="66" spans="1:9" x14ac:dyDescent="0.25">
      <c r="A66" t="s">
        <v>883</v>
      </c>
      <c r="B66" t="s">
        <v>69</v>
      </c>
      <c r="C66" t="s">
        <v>84</v>
      </c>
      <c r="D66" t="s">
        <v>136</v>
      </c>
      <c r="I66">
        <v>9810</v>
      </c>
    </row>
    <row r="67" spans="1:9" x14ac:dyDescent="0.25">
      <c r="A67" t="s">
        <v>885</v>
      </c>
      <c r="B67" t="s">
        <v>69</v>
      </c>
      <c r="C67" t="s">
        <v>85</v>
      </c>
      <c r="D67" t="s">
        <v>137</v>
      </c>
      <c r="I67">
        <v>693</v>
      </c>
    </row>
    <row r="68" spans="1:9" x14ac:dyDescent="0.25">
      <c r="A68" t="s">
        <v>884</v>
      </c>
      <c r="B68" t="s">
        <v>69</v>
      </c>
      <c r="C68" t="s">
        <v>86</v>
      </c>
      <c r="D68" t="s">
        <v>138</v>
      </c>
      <c r="I68">
        <v>1030</v>
      </c>
    </row>
    <row r="69" spans="1:9" x14ac:dyDescent="0.25">
      <c r="A69" t="s">
        <v>889</v>
      </c>
      <c r="B69" t="s">
        <v>69</v>
      </c>
      <c r="C69" t="s">
        <v>87</v>
      </c>
      <c r="D69" t="s">
        <v>139</v>
      </c>
      <c r="I69">
        <v>794</v>
      </c>
    </row>
    <row r="70" spans="1:9" x14ac:dyDescent="0.25">
      <c r="A70" t="s">
        <v>894</v>
      </c>
      <c r="B70" t="s">
        <v>69</v>
      </c>
      <c r="C70" t="s">
        <v>88</v>
      </c>
      <c r="D70" t="s">
        <v>140</v>
      </c>
      <c r="I70">
        <v>7390</v>
      </c>
    </row>
    <row r="71" spans="1:9" x14ac:dyDescent="0.25">
      <c r="A71" t="s">
        <v>895</v>
      </c>
      <c r="B71" t="s">
        <v>69</v>
      </c>
      <c r="C71" t="s">
        <v>89</v>
      </c>
      <c r="D71" t="s">
        <v>141</v>
      </c>
      <c r="I71">
        <v>12200</v>
      </c>
    </row>
    <row r="72" spans="1:9" x14ac:dyDescent="0.25">
      <c r="A72" t="s">
        <v>896</v>
      </c>
      <c r="B72" t="s">
        <v>69</v>
      </c>
      <c r="C72" t="s">
        <v>90</v>
      </c>
      <c r="D72" t="s">
        <v>142</v>
      </c>
      <c r="I72">
        <v>8830</v>
      </c>
    </row>
    <row r="73" spans="1:9" ht="30.75" customHeight="1" x14ac:dyDescent="0.25">
      <c r="A73" s="8" t="s">
        <v>287</v>
      </c>
      <c r="B73" t="s">
        <v>69</v>
      </c>
      <c r="C73" t="s">
        <v>91</v>
      </c>
      <c r="D73" t="s">
        <v>143</v>
      </c>
      <c r="I73">
        <v>8860</v>
      </c>
    </row>
    <row r="74" spans="1:9" s="8" customFormat="1" ht="30.75" customHeight="1" x14ac:dyDescent="0.25">
      <c r="A74" s="8" t="s">
        <v>288</v>
      </c>
      <c r="B74" s="8" t="s">
        <v>69</v>
      </c>
      <c r="C74" s="8" t="s">
        <v>92</v>
      </c>
      <c r="D74" s="8" t="s">
        <v>144</v>
      </c>
      <c r="I74" s="8">
        <v>9160</v>
      </c>
    </row>
    <row r="75" spans="1:9" s="8" customFormat="1" ht="30" customHeight="1" x14ac:dyDescent="0.25">
      <c r="A75" s="8" t="s">
        <v>289</v>
      </c>
      <c r="B75" s="8" t="s">
        <v>69</v>
      </c>
      <c r="C75" s="8" t="s">
        <v>93</v>
      </c>
      <c r="D75" s="8" t="s">
        <v>145</v>
      </c>
      <c r="I75" s="8">
        <v>9300</v>
      </c>
    </row>
    <row r="76" spans="1:9" x14ac:dyDescent="0.25">
      <c r="A76" t="s">
        <v>897</v>
      </c>
      <c r="B76" t="s">
        <v>69</v>
      </c>
      <c r="C76" t="s">
        <v>94</v>
      </c>
      <c r="D76" t="s">
        <v>146</v>
      </c>
      <c r="I76">
        <v>10300</v>
      </c>
    </row>
    <row r="77" spans="1:9" x14ac:dyDescent="0.25">
      <c r="A77" t="s">
        <v>290</v>
      </c>
      <c r="B77" t="s">
        <v>119</v>
      </c>
      <c r="C77" t="s">
        <v>95</v>
      </c>
      <c r="D77" t="s">
        <v>147</v>
      </c>
      <c r="I77">
        <v>3921.6</v>
      </c>
    </row>
    <row r="78" spans="1:9" x14ac:dyDescent="0.25">
      <c r="A78" t="s">
        <v>291</v>
      </c>
      <c r="B78" t="s">
        <v>119</v>
      </c>
      <c r="C78" t="s">
        <v>96</v>
      </c>
      <c r="D78" t="s">
        <v>148</v>
      </c>
      <c r="I78">
        <v>2107</v>
      </c>
    </row>
    <row r="79" spans="1:9" x14ac:dyDescent="0.25">
      <c r="A79" t="s">
        <v>293</v>
      </c>
      <c r="B79" t="s">
        <v>119</v>
      </c>
      <c r="C79" t="s">
        <v>97</v>
      </c>
      <c r="D79" t="s">
        <v>149</v>
      </c>
      <c r="I79">
        <v>2803.5</v>
      </c>
    </row>
    <row r="80" spans="1:9" x14ac:dyDescent="0.25">
      <c r="A80" t="s">
        <v>292</v>
      </c>
      <c r="B80" t="s">
        <v>119</v>
      </c>
      <c r="C80" t="s">
        <v>98</v>
      </c>
      <c r="D80" t="s">
        <v>150</v>
      </c>
      <c r="I80">
        <v>1773.85</v>
      </c>
    </row>
    <row r="81" spans="1:9" x14ac:dyDescent="0.25">
      <c r="A81" t="s">
        <v>294</v>
      </c>
      <c r="B81" t="s">
        <v>119</v>
      </c>
      <c r="C81" t="s">
        <v>99</v>
      </c>
      <c r="D81" t="s">
        <v>151</v>
      </c>
      <c r="I81">
        <v>1824.5</v>
      </c>
    </row>
    <row r="82" spans="1:9" x14ac:dyDescent="0.25">
      <c r="A82" t="s">
        <v>295</v>
      </c>
      <c r="B82" t="s">
        <v>119</v>
      </c>
      <c r="C82" t="s">
        <v>100</v>
      </c>
      <c r="D82" t="s">
        <v>152</v>
      </c>
      <c r="I82">
        <v>2087.5</v>
      </c>
    </row>
    <row r="83" spans="1:9" x14ac:dyDescent="0.25">
      <c r="A83" t="s">
        <v>296</v>
      </c>
      <c r="B83" t="s">
        <v>119</v>
      </c>
      <c r="C83" t="s">
        <v>101</v>
      </c>
      <c r="D83" t="s">
        <v>153</v>
      </c>
      <c r="I83">
        <v>2228.75</v>
      </c>
    </row>
    <row r="84" spans="1:9" x14ac:dyDescent="0.25">
      <c r="A84" t="s">
        <v>297</v>
      </c>
      <c r="B84" t="s">
        <v>119</v>
      </c>
      <c r="C84" t="s">
        <v>102</v>
      </c>
      <c r="D84" t="s">
        <v>154</v>
      </c>
      <c r="I84">
        <v>2053.1</v>
      </c>
    </row>
    <row r="85" spans="1:9" x14ac:dyDescent="0.25">
      <c r="A85" t="s">
        <v>298</v>
      </c>
      <c r="B85" t="s">
        <v>119</v>
      </c>
      <c r="C85" t="s">
        <v>103</v>
      </c>
      <c r="D85" t="s">
        <v>155</v>
      </c>
      <c r="I85">
        <v>2346</v>
      </c>
    </row>
    <row r="86" spans="1:9" x14ac:dyDescent="0.25">
      <c r="A86" t="s">
        <v>299</v>
      </c>
      <c r="B86" t="s">
        <v>119</v>
      </c>
      <c r="C86" t="s">
        <v>104</v>
      </c>
      <c r="D86" t="s">
        <v>156</v>
      </c>
      <c r="I86">
        <v>3025.98</v>
      </c>
    </row>
    <row r="87" spans="1:9" x14ac:dyDescent="0.25">
      <c r="A87" t="s">
        <v>300</v>
      </c>
      <c r="B87" t="s">
        <v>119</v>
      </c>
      <c r="C87" t="s">
        <v>105</v>
      </c>
      <c r="D87" t="s">
        <v>157</v>
      </c>
      <c r="I87">
        <v>3142.95</v>
      </c>
    </row>
    <row r="88" spans="1:9" x14ac:dyDescent="0.25">
      <c r="A88" t="s">
        <v>301</v>
      </c>
      <c r="B88" t="s">
        <v>119</v>
      </c>
      <c r="C88" t="s">
        <v>106</v>
      </c>
      <c r="D88" t="s">
        <v>158</v>
      </c>
      <c r="I88">
        <v>2728.95</v>
      </c>
    </row>
    <row r="89" spans="1:9" x14ac:dyDescent="0.25">
      <c r="A89" t="s">
        <v>302</v>
      </c>
      <c r="B89" t="s">
        <v>119</v>
      </c>
      <c r="C89" t="s">
        <v>107</v>
      </c>
      <c r="D89" t="s">
        <v>159</v>
      </c>
      <c r="I89">
        <v>2439.6</v>
      </c>
    </row>
    <row r="90" spans="1:9" x14ac:dyDescent="0.25">
      <c r="A90" t="s">
        <v>303</v>
      </c>
      <c r="B90" t="s">
        <v>119</v>
      </c>
      <c r="C90" t="s">
        <v>108</v>
      </c>
      <c r="D90" t="s">
        <v>160</v>
      </c>
      <c r="I90">
        <v>1508.4</v>
      </c>
    </row>
    <row r="91" spans="1:9" x14ac:dyDescent="0.25">
      <c r="A91" t="s">
        <v>304</v>
      </c>
      <c r="B91" t="s">
        <v>119</v>
      </c>
      <c r="C91" t="s">
        <v>109</v>
      </c>
      <c r="D91" t="s">
        <v>161</v>
      </c>
      <c r="I91">
        <v>2138.25</v>
      </c>
    </row>
    <row r="92" spans="1:9" x14ac:dyDescent="0.25">
      <c r="A92" t="s">
        <v>305</v>
      </c>
      <c r="B92" t="s">
        <v>119</v>
      </c>
      <c r="C92" t="s">
        <v>110</v>
      </c>
      <c r="D92" t="s">
        <v>162</v>
      </c>
      <c r="I92">
        <v>3606.5</v>
      </c>
    </row>
    <row r="93" spans="1:9" x14ac:dyDescent="0.25">
      <c r="A93" t="s">
        <v>306</v>
      </c>
      <c r="B93" t="s">
        <v>119</v>
      </c>
      <c r="C93" t="s">
        <v>111</v>
      </c>
      <c r="D93" t="s">
        <v>163</v>
      </c>
      <c r="I93">
        <v>3245.4</v>
      </c>
    </row>
    <row r="94" spans="1:9" x14ac:dyDescent="0.25">
      <c r="A94" t="s">
        <v>307</v>
      </c>
      <c r="B94" t="s">
        <v>119</v>
      </c>
      <c r="C94" t="s">
        <v>112</v>
      </c>
      <c r="D94" t="s">
        <v>164</v>
      </c>
      <c r="I94">
        <v>1805.05</v>
      </c>
    </row>
    <row r="95" spans="1:9" x14ac:dyDescent="0.25">
      <c r="A95" t="s">
        <v>308</v>
      </c>
      <c r="B95" t="s">
        <v>119</v>
      </c>
      <c r="C95" t="s">
        <v>113</v>
      </c>
      <c r="D95" t="s">
        <v>165</v>
      </c>
      <c r="I95">
        <v>2264.44</v>
      </c>
    </row>
    <row r="96" spans="1:9" x14ac:dyDescent="0.25">
      <c r="A96" t="s">
        <v>309</v>
      </c>
      <c r="B96" t="s">
        <v>119</v>
      </c>
      <c r="C96" t="s">
        <v>114</v>
      </c>
      <c r="D96" t="s">
        <v>166</v>
      </c>
      <c r="I96">
        <v>1887.97</v>
      </c>
    </row>
    <row r="97" spans="1:9" x14ac:dyDescent="0.25">
      <c r="A97" t="s">
        <v>310</v>
      </c>
      <c r="B97" t="s">
        <v>119</v>
      </c>
      <c r="C97" t="s">
        <v>115</v>
      </c>
      <c r="D97" t="s">
        <v>167</v>
      </c>
      <c r="I97">
        <v>3985</v>
      </c>
    </row>
    <row r="98" spans="1:9" x14ac:dyDescent="0.25">
      <c r="A98" t="s">
        <v>311</v>
      </c>
      <c r="B98" t="s">
        <v>119</v>
      </c>
      <c r="C98" t="s">
        <v>116</v>
      </c>
      <c r="D98" t="s">
        <v>168</v>
      </c>
      <c r="I98">
        <v>13214</v>
      </c>
    </row>
    <row r="99" spans="1:9" x14ac:dyDescent="0.25">
      <c r="A99" t="s">
        <v>312</v>
      </c>
      <c r="B99" t="s">
        <v>119</v>
      </c>
      <c r="C99" t="s">
        <v>117</v>
      </c>
      <c r="D99" t="s">
        <v>169</v>
      </c>
      <c r="I99">
        <v>13396</v>
      </c>
    </row>
    <row r="100" spans="1:9" ht="33" customHeight="1" x14ac:dyDescent="0.25">
      <c r="A100" s="8" t="s">
        <v>343</v>
      </c>
      <c r="B100" t="s">
        <v>119</v>
      </c>
      <c r="C100" t="s">
        <v>118</v>
      </c>
      <c r="D100" t="s">
        <v>171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5:K117"/>
  <sheetViews>
    <sheetView topLeftCell="A3" workbookViewId="0">
      <selection activeCell="I16" sqref="I16:I117"/>
    </sheetView>
  </sheetViews>
  <sheetFormatPr baseColWidth="10" defaultRowHeight="15" x14ac:dyDescent="0.25"/>
  <cols>
    <col min="5" max="5" width="18.85546875" customWidth="1"/>
    <col min="6" max="6" width="20.85546875" customWidth="1"/>
    <col min="7" max="7" width="13.7109375" customWidth="1"/>
  </cols>
  <sheetData>
    <row r="5" spans="2:11" ht="15.75" thickBot="1" x14ac:dyDescent="0.3"/>
    <row r="6" spans="2:11" ht="33.75" thickBot="1" x14ac:dyDescent="0.3">
      <c r="B6" s="67" t="s">
        <v>641</v>
      </c>
      <c r="C6" s="68" t="s">
        <v>645</v>
      </c>
      <c r="D6" s="69" t="s">
        <v>642</v>
      </c>
      <c r="E6" s="69" t="s">
        <v>655</v>
      </c>
      <c r="F6" s="69" t="s">
        <v>643</v>
      </c>
      <c r="G6" s="70" t="s">
        <v>644</v>
      </c>
      <c r="H6" s="71" t="s">
        <v>828</v>
      </c>
      <c r="I6" s="72" t="s">
        <v>843</v>
      </c>
    </row>
    <row r="7" spans="2:11" ht="33.75" hidden="1" thickBot="1" x14ac:dyDescent="0.3">
      <c r="B7" s="51">
        <v>1</v>
      </c>
      <c r="C7" s="51" t="s">
        <v>352</v>
      </c>
      <c r="D7" s="65" t="s">
        <v>140</v>
      </c>
      <c r="E7" s="65" t="s">
        <v>369</v>
      </c>
      <c r="F7" s="65" t="s">
        <v>829</v>
      </c>
      <c r="G7" s="66">
        <v>7390</v>
      </c>
      <c r="H7" t="s">
        <v>842</v>
      </c>
      <c r="I7" t="str">
        <f>+VLOOKUP(D7,$K$8:$K$43,1,FALSE)</f>
        <v>R-14</v>
      </c>
    </row>
    <row r="8" spans="2:11" ht="17.25" hidden="1" thickBot="1" x14ac:dyDescent="0.3">
      <c r="B8" s="46">
        <v>1</v>
      </c>
      <c r="C8" s="46" t="s">
        <v>352</v>
      </c>
      <c r="D8" s="62" t="s">
        <v>122</v>
      </c>
      <c r="E8" s="62" t="s">
        <v>373</v>
      </c>
      <c r="F8" s="62" t="s">
        <v>374</v>
      </c>
      <c r="G8" s="63">
        <v>14800</v>
      </c>
      <c r="H8" t="s">
        <v>842</v>
      </c>
      <c r="I8" t="str">
        <f t="shared" ref="I8:I71" si="0">+VLOOKUP(D8,$K$8:$K$43,1,FALSE)</f>
        <v>R-23</v>
      </c>
      <c r="K8" t="s">
        <v>122</v>
      </c>
    </row>
    <row r="9" spans="2:11" ht="17.25" hidden="1" thickBot="1" x14ac:dyDescent="0.3">
      <c r="B9" s="46">
        <v>1</v>
      </c>
      <c r="C9" s="46" t="s">
        <v>352</v>
      </c>
      <c r="D9" s="62" t="s">
        <v>141</v>
      </c>
      <c r="E9" s="62" t="s">
        <v>384</v>
      </c>
      <c r="F9" s="62" t="s">
        <v>385</v>
      </c>
      <c r="G9" s="63">
        <v>12200</v>
      </c>
      <c r="H9" t="s">
        <v>842</v>
      </c>
      <c r="I9" t="str">
        <f t="shared" si="0"/>
        <v>R-116</v>
      </c>
      <c r="K9" t="s">
        <v>123</v>
      </c>
    </row>
    <row r="10" spans="2:11" ht="17.25" hidden="1" thickBot="1" x14ac:dyDescent="0.3">
      <c r="B10" s="46">
        <v>1</v>
      </c>
      <c r="C10" s="46" t="s">
        <v>352</v>
      </c>
      <c r="D10" s="62" t="s">
        <v>127</v>
      </c>
      <c r="E10" s="62" t="s">
        <v>389</v>
      </c>
      <c r="F10" s="62" t="s">
        <v>830</v>
      </c>
      <c r="G10" s="63">
        <v>3500</v>
      </c>
      <c r="H10" t="s">
        <v>842</v>
      </c>
      <c r="I10" t="str">
        <f t="shared" si="0"/>
        <v>R-125</v>
      </c>
      <c r="K10" t="s">
        <v>127</v>
      </c>
    </row>
    <row r="11" spans="2:11" ht="33.75" hidden="1" thickBot="1" x14ac:dyDescent="0.3">
      <c r="B11" s="46">
        <v>1</v>
      </c>
      <c r="C11" s="46" t="s">
        <v>352</v>
      </c>
      <c r="D11" s="62" t="s">
        <v>129</v>
      </c>
      <c r="E11" s="62" t="s">
        <v>390</v>
      </c>
      <c r="F11" s="62" t="s">
        <v>391</v>
      </c>
      <c r="G11" s="63">
        <v>1430</v>
      </c>
      <c r="H11" t="s">
        <v>842</v>
      </c>
      <c r="I11" t="str">
        <f t="shared" si="0"/>
        <v>R-134A</v>
      </c>
      <c r="K11" t="s">
        <v>129</v>
      </c>
    </row>
    <row r="12" spans="2:11" ht="17.25" hidden="1" thickBot="1" x14ac:dyDescent="0.3">
      <c r="B12" s="46">
        <v>1</v>
      </c>
      <c r="C12" s="46" t="s">
        <v>352</v>
      </c>
      <c r="D12" s="62" t="s">
        <v>142</v>
      </c>
      <c r="E12" s="62" t="s">
        <v>392</v>
      </c>
      <c r="F12" s="62" t="s">
        <v>393</v>
      </c>
      <c r="G12" s="63">
        <v>8830</v>
      </c>
      <c r="H12" t="s">
        <v>842</v>
      </c>
      <c r="I12" t="str">
        <f t="shared" si="0"/>
        <v>R-218</v>
      </c>
      <c r="K12" t="s">
        <v>721</v>
      </c>
    </row>
    <row r="13" spans="2:11" ht="33.75" hidden="1" thickBot="1" x14ac:dyDescent="0.3">
      <c r="B13" s="46">
        <v>1</v>
      </c>
      <c r="C13" s="46" t="s">
        <v>352</v>
      </c>
      <c r="D13" s="62" t="s">
        <v>133</v>
      </c>
      <c r="E13" s="62" t="s">
        <v>394</v>
      </c>
      <c r="F13" s="62" t="s">
        <v>395</v>
      </c>
      <c r="G13" s="63">
        <v>3220</v>
      </c>
      <c r="H13" t="s">
        <v>842</v>
      </c>
      <c r="I13" t="str">
        <f t="shared" si="0"/>
        <v>R-227EA</v>
      </c>
      <c r="K13" t="s">
        <v>132</v>
      </c>
    </row>
    <row r="14" spans="2:11" ht="33.75" hidden="1" thickBot="1" x14ac:dyDescent="0.3">
      <c r="B14" s="46">
        <v>1</v>
      </c>
      <c r="C14" s="46" t="s">
        <v>352</v>
      </c>
      <c r="D14" s="62" t="s">
        <v>136</v>
      </c>
      <c r="E14" s="62" t="s">
        <v>396</v>
      </c>
      <c r="F14" s="62" t="s">
        <v>397</v>
      </c>
      <c r="G14" s="63">
        <v>9810</v>
      </c>
      <c r="H14" t="s">
        <v>842</v>
      </c>
      <c r="I14" t="str">
        <f t="shared" si="0"/>
        <v>R-236FA</v>
      </c>
      <c r="K14" t="s">
        <v>133</v>
      </c>
    </row>
    <row r="15" spans="2:11" ht="17.25" hidden="1" thickBot="1" x14ac:dyDescent="0.3">
      <c r="B15" s="46">
        <v>1</v>
      </c>
      <c r="C15" s="46" t="s">
        <v>352</v>
      </c>
      <c r="D15" s="62" t="s">
        <v>146</v>
      </c>
      <c r="E15" s="62" t="s">
        <v>400</v>
      </c>
      <c r="F15" s="62" t="s">
        <v>401</v>
      </c>
      <c r="G15" s="63">
        <v>10300</v>
      </c>
      <c r="H15" t="s">
        <v>842</v>
      </c>
      <c r="I15" t="str">
        <f t="shared" si="0"/>
        <v>R-C318</v>
      </c>
      <c r="K15" t="s">
        <v>136</v>
      </c>
    </row>
    <row r="16" spans="2:11" ht="33.75" thickBot="1" x14ac:dyDescent="0.3">
      <c r="B16" s="46">
        <v>1</v>
      </c>
      <c r="C16" s="46" t="s">
        <v>352</v>
      </c>
      <c r="D16" s="47" t="s">
        <v>402</v>
      </c>
      <c r="E16" s="47" t="s">
        <v>775</v>
      </c>
      <c r="F16" s="47" t="s">
        <v>403</v>
      </c>
      <c r="G16" s="46">
        <v>8077</v>
      </c>
      <c r="H16" t="s">
        <v>842</v>
      </c>
      <c r="I16" t="e">
        <f t="shared" si="0"/>
        <v>#N/A</v>
      </c>
      <c r="K16" t="s">
        <v>138</v>
      </c>
    </row>
    <row r="17" spans="2:11" ht="17.25" thickBot="1" x14ac:dyDescent="0.3">
      <c r="B17" s="46">
        <v>1</v>
      </c>
      <c r="C17" s="46" t="s">
        <v>352</v>
      </c>
      <c r="D17" s="47" t="s">
        <v>408</v>
      </c>
      <c r="E17" s="47" t="s">
        <v>656</v>
      </c>
      <c r="F17" s="47" t="s">
        <v>409</v>
      </c>
      <c r="G17" s="46">
        <v>14560</v>
      </c>
      <c r="H17" t="s">
        <v>842</v>
      </c>
      <c r="I17" t="e">
        <f t="shared" si="0"/>
        <v>#N/A</v>
      </c>
      <c r="K17" t="s">
        <v>140</v>
      </c>
    </row>
    <row r="18" spans="2:11" ht="33.75" thickBot="1" x14ac:dyDescent="0.3">
      <c r="B18" s="46">
        <v>1</v>
      </c>
      <c r="C18" s="46" t="s">
        <v>352</v>
      </c>
      <c r="D18" s="47" t="s">
        <v>410</v>
      </c>
      <c r="E18" s="47" t="s">
        <v>648</v>
      </c>
      <c r="F18" s="47" t="s">
        <v>411</v>
      </c>
      <c r="G18" s="46">
        <v>4143</v>
      </c>
      <c r="H18" t="s">
        <v>842</v>
      </c>
      <c r="I18" t="e">
        <f t="shared" si="0"/>
        <v>#N/A</v>
      </c>
      <c r="K18" t="s">
        <v>141</v>
      </c>
    </row>
    <row r="19" spans="2:11" ht="17.25" thickBot="1" x14ac:dyDescent="0.3">
      <c r="B19" s="46">
        <v>1</v>
      </c>
      <c r="C19" s="46" t="s">
        <v>352</v>
      </c>
      <c r="D19" s="47" t="s">
        <v>167</v>
      </c>
      <c r="E19" s="47" t="s">
        <v>737</v>
      </c>
      <c r="F19" s="47" t="s">
        <v>412</v>
      </c>
      <c r="G19" s="46">
        <v>3985</v>
      </c>
      <c r="H19" t="s">
        <v>842</v>
      </c>
      <c r="I19" t="str">
        <f t="shared" si="0"/>
        <v>R-507A</v>
      </c>
      <c r="K19" t="s">
        <v>142</v>
      </c>
    </row>
    <row r="20" spans="2:11" ht="17.25" thickBot="1" x14ac:dyDescent="0.3">
      <c r="B20" s="46">
        <v>1</v>
      </c>
      <c r="C20" s="46" t="s">
        <v>352</v>
      </c>
      <c r="D20" s="47" t="s">
        <v>168</v>
      </c>
      <c r="E20" s="47" t="s">
        <v>649</v>
      </c>
      <c r="F20" s="47" t="s">
        <v>413</v>
      </c>
      <c r="G20" s="46">
        <v>13210</v>
      </c>
      <c r="H20" t="s">
        <v>842</v>
      </c>
      <c r="I20" t="str">
        <f t="shared" si="0"/>
        <v>R-508A</v>
      </c>
      <c r="K20" t="s">
        <v>146</v>
      </c>
    </row>
    <row r="21" spans="2:11" ht="17.25" thickBot="1" x14ac:dyDescent="0.3">
      <c r="B21" s="46">
        <v>1</v>
      </c>
      <c r="C21" s="46" t="s">
        <v>352</v>
      </c>
      <c r="D21" s="47" t="s">
        <v>169</v>
      </c>
      <c r="E21" s="47" t="s">
        <v>650</v>
      </c>
      <c r="F21" s="47" t="s">
        <v>414</v>
      </c>
      <c r="G21" s="46">
        <v>13400</v>
      </c>
      <c r="H21" t="s">
        <v>842</v>
      </c>
      <c r="I21" t="str">
        <f t="shared" si="0"/>
        <v>R-508B</v>
      </c>
      <c r="K21" t="s">
        <v>147</v>
      </c>
    </row>
    <row r="22" spans="2:11" ht="17.25" thickBot="1" x14ac:dyDescent="0.3">
      <c r="B22" s="46">
        <v>1</v>
      </c>
      <c r="C22" s="46" t="s">
        <v>352</v>
      </c>
      <c r="D22" s="47" t="s">
        <v>415</v>
      </c>
      <c r="E22" s="47" t="s">
        <v>651</v>
      </c>
      <c r="F22" s="47" t="s">
        <v>416</v>
      </c>
      <c r="G22" s="46">
        <v>5741</v>
      </c>
      <c r="H22" t="s">
        <v>842</v>
      </c>
      <c r="I22" t="e">
        <f t="shared" si="0"/>
        <v>#N/A</v>
      </c>
      <c r="K22" t="s">
        <v>148</v>
      </c>
    </row>
    <row r="23" spans="2:11" ht="33.75" thickBot="1" x14ac:dyDescent="0.3">
      <c r="B23" s="46">
        <v>1</v>
      </c>
      <c r="C23" s="46" t="s">
        <v>352</v>
      </c>
      <c r="D23" s="47" t="s">
        <v>731</v>
      </c>
      <c r="E23" s="47" t="s">
        <v>776</v>
      </c>
      <c r="F23" s="47" t="s">
        <v>417</v>
      </c>
      <c r="G23" s="46">
        <v>631.4</v>
      </c>
      <c r="H23" t="s">
        <v>842</v>
      </c>
      <c r="I23" t="e">
        <f t="shared" si="0"/>
        <v>#N/A</v>
      </c>
      <c r="K23" t="s">
        <v>149</v>
      </c>
    </row>
    <row r="24" spans="2:11" ht="50.25" thickBot="1" x14ac:dyDescent="0.3">
      <c r="B24" s="46">
        <v>1</v>
      </c>
      <c r="C24" s="46" t="s">
        <v>424</v>
      </c>
      <c r="D24" s="47" t="s">
        <v>425</v>
      </c>
      <c r="E24" s="47" t="s">
        <v>777</v>
      </c>
      <c r="F24" s="47" t="s">
        <v>426</v>
      </c>
      <c r="G24" s="46">
        <v>1182</v>
      </c>
      <c r="H24" t="s">
        <v>842</v>
      </c>
      <c r="I24" t="e">
        <f t="shared" si="0"/>
        <v>#N/A</v>
      </c>
      <c r="K24" t="s">
        <v>150</v>
      </c>
    </row>
    <row r="25" spans="2:11" ht="33.75" thickBot="1" x14ac:dyDescent="0.3">
      <c r="B25" s="46">
        <v>1</v>
      </c>
      <c r="C25" s="46" t="s">
        <v>424</v>
      </c>
      <c r="D25" s="47" t="s">
        <v>427</v>
      </c>
      <c r="E25" s="47" t="s">
        <v>778</v>
      </c>
      <c r="F25" s="47" t="s">
        <v>428</v>
      </c>
      <c r="G25" s="46">
        <v>1288</v>
      </c>
      <c r="H25" t="s">
        <v>842</v>
      </c>
      <c r="I25" t="e">
        <f t="shared" si="0"/>
        <v>#N/A</v>
      </c>
      <c r="K25" t="s">
        <v>151</v>
      </c>
    </row>
    <row r="26" spans="2:11" ht="33.75" thickBot="1" x14ac:dyDescent="0.3">
      <c r="B26" s="46">
        <v>1</v>
      </c>
      <c r="C26" s="46" t="s">
        <v>424</v>
      </c>
      <c r="D26" s="47" t="s">
        <v>429</v>
      </c>
      <c r="E26" s="47" t="s">
        <v>779</v>
      </c>
      <c r="F26" s="47" t="s">
        <v>430</v>
      </c>
      <c r="G26" s="46">
        <v>932.6</v>
      </c>
      <c r="H26" t="s">
        <v>842</v>
      </c>
      <c r="I26" t="e">
        <f t="shared" si="0"/>
        <v>#N/A</v>
      </c>
      <c r="K26" t="s">
        <v>152</v>
      </c>
    </row>
    <row r="27" spans="2:11" ht="33.75" thickBot="1" x14ac:dyDescent="0.3">
      <c r="B27" s="46">
        <v>1</v>
      </c>
      <c r="C27" s="46" t="s">
        <v>424</v>
      </c>
      <c r="D27" s="47" t="s">
        <v>431</v>
      </c>
      <c r="E27" s="47" t="s">
        <v>652</v>
      </c>
      <c r="F27" s="47" t="s">
        <v>432</v>
      </c>
      <c r="G27" s="46">
        <v>2788</v>
      </c>
      <c r="H27" t="s">
        <v>842</v>
      </c>
      <c r="I27" t="e">
        <f t="shared" si="0"/>
        <v>#N/A</v>
      </c>
      <c r="K27" t="s">
        <v>153</v>
      </c>
    </row>
    <row r="28" spans="2:11" ht="33.75" thickBot="1" x14ac:dyDescent="0.3">
      <c r="B28" s="46">
        <v>1</v>
      </c>
      <c r="C28" s="46" t="s">
        <v>424</v>
      </c>
      <c r="D28" s="47" t="s">
        <v>433</v>
      </c>
      <c r="E28" s="47" t="s">
        <v>653</v>
      </c>
      <c r="F28" s="47" t="s">
        <v>432</v>
      </c>
      <c r="G28" s="46">
        <v>2416</v>
      </c>
      <c r="H28" t="s">
        <v>842</v>
      </c>
      <c r="I28" t="e">
        <f t="shared" si="0"/>
        <v>#N/A</v>
      </c>
      <c r="K28" t="s">
        <v>154</v>
      </c>
    </row>
    <row r="29" spans="2:11" ht="33.75" thickBot="1" x14ac:dyDescent="0.3">
      <c r="B29" s="46">
        <v>1</v>
      </c>
      <c r="C29" s="46" t="s">
        <v>424</v>
      </c>
      <c r="D29" s="47" t="s">
        <v>434</v>
      </c>
      <c r="E29" s="47" t="s">
        <v>654</v>
      </c>
      <c r="F29" s="47" t="s">
        <v>435</v>
      </c>
      <c r="G29" s="46">
        <v>3124</v>
      </c>
      <c r="H29" t="s">
        <v>842</v>
      </c>
      <c r="I29" t="e">
        <f t="shared" si="0"/>
        <v>#N/A</v>
      </c>
      <c r="K29" t="s">
        <v>155</v>
      </c>
    </row>
    <row r="30" spans="2:11" ht="33.75" thickBot="1" x14ac:dyDescent="0.3">
      <c r="B30" s="46">
        <v>1</v>
      </c>
      <c r="C30" s="46" t="s">
        <v>424</v>
      </c>
      <c r="D30" s="47" t="s">
        <v>436</v>
      </c>
      <c r="E30" s="47" t="s">
        <v>657</v>
      </c>
      <c r="F30" s="47" t="s">
        <v>435</v>
      </c>
      <c r="G30" s="46">
        <v>4457</v>
      </c>
      <c r="H30" t="s">
        <v>842</v>
      </c>
      <c r="I30" t="e">
        <f t="shared" si="0"/>
        <v>#N/A</v>
      </c>
      <c r="K30" t="s">
        <v>156</v>
      </c>
    </row>
    <row r="31" spans="2:11" ht="33.75" thickBot="1" x14ac:dyDescent="0.3">
      <c r="B31" s="46">
        <v>1</v>
      </c>
      <c r="C31" s="46" t="s">
        <v>437</v>
      </c>
      <c r="D31" s="47" t="s">
        <v>147</v>
      </c>
      <c r="E31" s="47" t="s">
        <v>738</v>
      </c>
      <c r="F31" s="47" t="s">
        <v>438</v>
      </c>
      <c r="G31" s="46">
        <v>3922</v>
      </c>
      <c r="H31" t="s">
        <v>842</v>
      </c>
      <c r="I31" t="str">
        <f t="shared" si="0"/>
        <v>R-404A</v>
      </c>
      <c r="K31" t="s">
        <v>157</v>
      </c>
    </row>
    <row r="32" spans="2:11" ht="50.25" thickBot="1" x14ac:dyDescent="0.3">
      <c r="B32" s="46">
        <v>1</v>
      </c>
      <c r="C32" s="46" t="s">
        <v>437</v>
      </c>
      <c r="D32" s="47" t="s">
        <v>439</v>
      </c>
      <c r="E32" s="47" t="s">
        <v>780</v>
      </c>
      <c r="F32" s="47" t="s">
        <v>440</v>
      </c>
      <c r="G32" s="46">
        <v>5328</v>
      </c>
      <c r="H32" t="s">
        <v>842</v>
      </c>
      <c r="I32" t="e">
        <f t="shared" si="0"/>
        <v>#N/A</v>
      </c>
      <c r="K32" t="s">
        <v>158</v>
      </c>
    </row>
    <row r="33" spans="2:11" ht="33.75" thickBot="1" x14ac:dyDescent="0.3">
      <c r="B33" s="46">
        <v>1</v>
      </c>
      <c r="C33" s="46" t="s">
        <v>437</v>
      </c>
      <c r="D33" s="47" t="s">
        <v>148</v>
      </c>
      <c r="E33" s="47" t="s">
        <v>739</v>
      </c>
      <c r="F33" s="47" t="s">
        <v>441</v>
      </c>
      <c r="G33" s="46">
        <v>2107</v>
      </c>
      <c r="H33" t="s">
        <v>842</v>
      </c>
      <c r="I33" t="str">
        <f t="shared" si="0"/>
        <v>R-407A</v>
      </c>
      <c r="K33" t="s">
        <v>159</v>
      </c>
    </row>
    <row r="34" spans="2:11" ht="33.75" thickBot="1" x14ac:dyDescent="0.3">
      <c r="B34" s="46">
        <v>1</v>
      </c>
      <c r="C34" s="46" t="s">
        <v>437</v>
      </c>
      <c r="D34" s="47" t="s">
        <v>149</v>
      </c>
      <c r="E34" s="47" t="s">
        <v>740</v>
      </c>
      <c r="F34" s="47" t="s">
        <v>441</v>
      </c>
      <c r="G34" s="46">
        <v>2804</v>
      </c>
      <c r="H34" t="s">
        <v>842</v>
      </c>
      <c r="I34" t="str">
        <f t="shared" si="0"/>
        <v>R-407B</v>
      </c>
      <c r="K34" t="s">
        <v>160</v>
      </c>
    </row>
    <row r="35" spans="2:11" ht="33.75" thickBot="1" x14ac:dyDescent="0.3">
      <c r="B35" s="46">
        <v>1</v>
      </c>
      <c r="C35" s="46" t="s">
        <v>437</v>
      </c>
      <c r="D35" s="47" t="s">
        <v>150</v>
      </c>
      <c r="E35" s="47" t="s">
        <v>741</v>
      </c>
      <c r="F35" s="47" t="s">
        <v>441</v>
      </c>
      <c r="G35" s="46">
        <v>1774</v>
      </c>
      <c r="H35" t="s">
        <v>842</v>
      </c>
      <c r="I35" t="str">
        <f t="shared" si="0"/>
        <v>R-407C</v>
      </c>
      <c r="K35" t="s">
        <v>161</v>
      </c>
    </row>
    <row r="36" spans="2:11" ht="33.75" thickBot="1" x14ac:dyDescent="0.3">
      <c r="B36" s="46">
        <v>1</v>
      </c>
      <c r="C36" s="46" t="s">
        <v>424</v>
      </c>
      <c r="D36" s="47" t="s">
        <v>442</v>
      </c>
      <c r="E36" s="47" t="s">
        <v>742</v>
      </c>
      <c r="F36" s="47" t="s">
        <v>441</v>
      </c>
      <c r="G36" s="46">
        <v>1627</v>
      </c>
      <c r="H36" t="s">
        <v>842</v>
      </c>
      <c r="I36" t="e">
        <f t="shared" si="0"/>
        <v>#N/A</v>
      </c>
      <c r="K36" t="s">
        <v>162</v>
      </c>
    </row>
    <row r="37" spans="2:11" ht="33.75" thickBot="1" x14ac:dyDescent="0.3">
      <c r="B37" s="46">
        <v>1</v>
      </c>
      <c r="C37" s="46" t="s">
        <v>424</v>
      </c>
      <c r="D37" s="47" t="s">
        <v>443</v>
      </c>
      <c r="E37" s="47" t="s">
        <v>781</v>
      </c>
      <c r="F37" s="47" t="s">
        <v>441</v>
      </c>
      <c r="G37" s="46">
        <v>1552</v>
      </c>
      <c r="H37" t="s">
        <v>842</v>
      </c>
      <c r="I37" t="e">
        <f t="shared" si="0"/>
        <v>#N/A</v>
      </c>
      <c r="K37" t="s">
        <v>163</v>
      </c>
    </row>
    <row r="38" spans="2:11" ht="33.75" thickBot="1" x14ac:dyDescent="0.3">
      <c r="B38" s="46">
        <v>1</v>
      </c>
      <c r="C38" s="46" t="s">
        <v>424</v>
      </c>
      <c r="D38" s="47" t="s">
        <v>151</v>
      </c>
      <c r="E38" s="47" t="s">
        <v>743</v>
      </c>
      <c r="F38" s="47" t="s">
        <v>441</v>
      </c>
      <c r="G38" s="46">
        <v>1825</v>
      </c>
      <c r="H38" t="s">
        <v>842</v>
      </c>
      <c r="I38" t="str">
        <f t="shared" si="0"/>
        <v>R-407F</v>
      </c>
      <c r="K38" t="s">
        <v>164</v>
      </c>
    </row>
    <row r="39" spans="2:11" ht="33.75" thickBot="1" x14ac:dyDescent="0.3">
      <c r="B39" s="46">
        <v>1</v>
      </c>
      <c r="C39" s="46" t="s">
        <v>424</v>
      </c>
      <c r="D39" s="47" t="s">
        <v>444</v>
      </c>
      <c r="E39" s="47" t="s">
        <v>744</v>
      </c>
      <c r="F39" s="47" t="s">
        <v>445</v>
      </c>
      <c r="G39" s="46">
        <v>1495.13</v>
      </c>
      <c r="H39" t="s">
        <v>842</v>
      </c>
      <c r="I39" t="e">
        <f t="shared" si="0"/>
        <v>#N/A</v>
      </c>
      <c r="K39" t="s">
        <v>165</v>
      </c>
    </row>
    <row r="40" spans="2:11" ht="33.75" thickBot="1" x14ac:dyDescent="0.3">
      <c r="B40" s="46">
        <v>1</v>
      </c>
      <c r="C40" s="46" t="s">
        <v>437</v>
      </c>
      <c r="D40" s="47" t="s">
        <v>446</v>
      </c>
      <c r="E40" s="47" t="s">
        <v>745</v>
      </c>
      <c r="F40" s="47" t="s">
        <v>447</v>
      </c>
      <c r="G40" s="46">
        <v>3152</v>
      </c>
      <c r="H40" t="s">
        <v>842</v>
      </c>
      <c r="I40" t="e">
        <f t="shared" si="0"/>
        <v>#N/A</v>
      </c>
      <c r="K40" t="s">
        <v>166</v>
      </c>
    </row>
    <row r="41" spans="2:11" ht="33.75" thickBot="1" x14ac:dyDescent="0.3">
      <c r="B41" s="46">
        <v>1</v>
      </c>
      <c r="C41" s="46" t="s">
        <v>437</v>
      </c>
      <c r="D41" s="47" t="s">
        <v>448</v>
      </c>
      <c r="E41" s="47" t="s">
        <v>782</v>
      </c>
      <c r="F41" s="47" t="s">
        <v>449</v>
      </c>
      <c r="G41" s="46">
        <v>1585</v>
      </c>
      <c r="H41" t="s">
        <v>842</v>
      </c>
      <c r="I41" t="e">
        <f t="shared" si="0"/>
        <v>#N/A</v>
      </c>
      <c r="K41" t="s">
        <v>167</v>
      </c>
    </row>
    <row r="42" spans="2:11" ht="33.75" thickBot="1" x14ac:dyDescent="0.3">
      <c r="B42" s="46">
        <v>1</v>
      </c>
      <c r="C42" s="46" t="s">
        <v>437</v>
      </c>
      <c r="D42" s="47" t="s">
        <v>450</v>
      </c>
      <c r="E42" s="47" t="s">
        <v>783</v>
      </c>
      <c r="F42" s="47" t="s">
        <v>449</v>
      </c>
      <c r="G42" s="46">
        <v>1560</v>
      </c>
      <c r="H42" t="s">
        <v>842</v>
      </c>
      <c r="I42" t="e">
        <f t="shared" si="0"/>
        <v>#N/A</v>
      </c>
      <c r="K42" t="s">
        <v>168</v>
      </c>
    </row>
    <row r="43" spans="2:11" ht="17.25" thickBot="1" x14ac:dyDescent="0.3">
      <c r="B43" s="46">
        <v>1</v>
      </c>
      <c r="C43" s="46" t="s">
        <v>437</v>
      </c>
      <c r="D43" s="47" t="s">
        <v>152</v>
      </c>
      <c r="E43" s="47" t="s">
        <v>658</v>
      </c>
      <c r="F43" s="47" t="s">
        <v>451</v>
      </c>
      <c r="G43" s="46">
        <v>2088</v>
      </c>
      <c r="H43" t="s">
        <v>842</v>
      </c>
      <c r="I43" t="str">
        <f t="shared" si="0"/>
        <v>R-410A</v>
      </c>
      <c r="K43" t="s">
        <v>169</v>
      </c>
    </row>
    <row r="44" spans="2:11" ht="17.25" thickBot="1" x14ac:dyDescent="0.3">
      <c r="B44" s="46">
        <v>1</v>
      </c>
      <c r="C44" s="46" t="s">
        <v>437</v>
      </c>
      <c r="D44" s="47" t="s">
        <v>153</v>
      </c>
      <c r="E44" s="47" t="s">
        <v>659</v>
      </c>
      <c r="F44" s="47" t="s">
        <v>451</v>
      </c>
      <c r="G44" s="46">
        <v>2229</v>
      </c>
      <c r="H44" t="s">
        <v>842</v>
      </c>
      <c r="I44" t="str">
        <f t="shared" si="0"/>
        <v>R-410B</v>
      </c>
    </row>
    <row r="45" spans="2:11" ht="33.75" thickBot="1" x14ac:dyDescent="0.3">
      <c r="B45" s="46">
        <v>1</v>
      </c>
      <c r="C45" s="46" t="s">
        <v>424</v>
      </c>
      <c r="D45" s="47" t="s">
        <v>662</v>
      </c>
      <c r="E45" s="47" t="s">
        <v>746</v>
      </c>
      <c r="F45" s="47" t="s">
        <v>453</v>
      </c>
      <c r="G45" s="46">
        <v>2643.26</v>
      </c>
      <c r="H45" t="s">
        <v>842</v>
      </c>
      <c r="I45" t="e">
        <f t="shared" si="0"/>
        <v>#N/A</v>
      </c>
    </row>
    <row r="46" spans="2:11" ht="50.25" thickBot="1" x14ac:dyDescent="0.3">
      <c r="B46" s="46">
        <v>1</v>
      </c>
      <c r="C46" s="46" t="s">
        <v>424</v>
      </c>
      <c r="D46" s="47" t="s">
        <v>454</v>
      </c>
      <c r="E46" s="47" t="s">
        <v>784</v>
      </c>
      <c r="F46" s="47" t="s">
        <v>455</v>
      </c>
      <c r="G46" s="46">
        <v>1478</v>
      </c>
      <c r="H46" t="s">
        <v>842</v>
      </c>
      <c r="I46" t="e">
        <f t="shared" si="0"/>
        <v>#N/A</v>
      </c>
    </row>
    <row r="47" spans="2:11" ht="50.25" thickBot="1" x14ac:dyDescent="0.3">
      <c r="B47" s="46">
        <v>1</v>
      </c>
      <c r="C47" s="46" t="s">
        <v>424</v>
      </c>
      <c r="D47" s="47" t="s">
        <v>456</v>
      </c>
      <c r="E47" s="47" t="s">
        <v>785</v>
      </c>
      <c r="F47" s="47" t="s">
        <v>455</v>
      </c>
      <c r="G47" s="46">
        <v>1362</v>
      </c>
      <c r="H47" t="s">
        <v>842</v>
      </c>
      <c r="I47" t="e">
        <f t="shared" si="0"/>
        <v>#N/A</v>
      </c>
    </row>
    <row r="48" spans="2:11" ht="33.75" thickBot="1" x14ac:dyDescent="0.3">
      <c r="B48" s="46">
        <v>1</v>
      </c>
      <c r="C48" s="46" t="s">
        <v>424</v>
      </c>
      <c r="D48" s="47" t="s">
        <v>457</v>
      </c>
      <c r="E48" s="47" t="s">
        <v>747</v>
      </c>
      <c r="F48" s="47" t="s">
        <v>458</v>
      </c>
      <c r="G48" s="46">
        <v>1084</v>
      </c>
      <c r="H48" t="s">
        <v>842</v>
      </c>
      <c r="I48" t="e">
        <f t="shared" si="0"/>
        <v>#N/A</v>
      </c>
    </row>
    <row r="49" spans="2:9" ht="33.75" thickBot="1" x14ac:dyDescent="0.3">
      <c r="B49" s="46">
        <v>1</v>
      </c>
      <c r="C49" s="46" t="s">
        <v>424</v>
      </c>
      <c r="D49" s="47" t="s">
        <v>155</v>
      </c>
      <c r="E49" s="47" t="s">
        <v>748</v>
      </c>
      <c r="F49" s="47" t="s">
        <v>459</v>
      </c>
      <c r="G49" s="46">
        <v>2346</v>
      </c>
      <c r="H49" t="s">
        <v>842</v>
      </c>
      <c r="I49" t="str">
        <f t="shared" si="0"/>
        <v>R-417A</v>
      </c>
    </row>
    <row r="50" spans="2:9" ht="33.75" thickBot="1" x14ac:dyDescent="0.3">
      <c r="B50" s="46">
        <v>1</v>
      </c>
      <c r="C50" s="46" t="s">
        <v>460</v>
      </c>
      <c r="D50" s="47" t="s">
        <v>156</v>
      </c>
      <c r="E50" s="47" t="s">
        <v>749</v>
      </c>
      <c r="F50" s="47" t="s">
        <v>459</v>
      </c>
      <c r="G50" s="46">
        <v>3027</v>
      </c>
      <c r="H50" t="s">
        <v>842</v>
      </c>
      <c r="I50" t="str">
        <f t="shared" si="0"/>
        <v>R-417B</v>
      </c>
    </row>
    <row r="51" spans="2:9" ht="33.75" thickBot="1" x14ac:dyDescent="0.3">
      <c r="B51" s="46">
        <v>1</v>
      </c>
      <c r="C51" s="46" t="s">
        <v>424</v>
      </c>
      <c r="D51" s="47" t="s">
        <v>461</v>
      </c>
      <c r="E51" s="47" t="s">
        <v>750</v>
      </c>
      <c r="F51" s="47" t="s">
        <v>459</v>
      </c>
      <c r="G51" s="48">
        <v>1809</v>
      </c>
      <c r="H51" t="s">
        <v>842</v>
      </c>
      <c r="I51" t="e">
        <f t="shared" si="0"/>
        <v>#N/A</v>
      </c>
    </row>
    <row r="52" spans="2:9" ht="33.75" thickBot="1" x14ac:dyDescent="0.3">
      <c r="B52" s="46">
        <v>1</v>
      </c>
      <c r="C52" s="46" t="s">
        <v>424</v>
      </c>
      <c r="D52" s="47" t="s">
        <v>462</v>
      </c>
      <c r="E52" s="47" t="s">
        <v>722</v>
      </c>
      <c r="F52" s="47" t="s">
        <v>463</v>
      </c>
      <c r="G52" s="48">
        <v>3804.85</v>
      </c>
      <c r="H52" t="s">
        <v>842</v>
      </c>
      <c r="I52" t="e">
        <f t="shared" si="0"/>
        <v>#N/A</v>
      </c>
    </row>
    <row r="53" spans="2:9" ht="33.75" thickBot="1" x14ac:dyDescent="0.3">
      <c r="B53" s="46">
        <v>1</v>
      </c>
      <c r="C53" s="46" t="s">
        <v>424</v>
      </c>
      <c r="D53" s="47" t="s">
        <v>464</v>
      </c>
      <c r="E53" s="47" t="s">
        <v>786</v>
      </c>
      <c r="F53" s="47" t="s">
        <v>465</v>
      </c>
      <c r="G53" s="48">
        <v>1536</v>
      </c>
      <c r="H53" t="s">
        <v>842</v>
      </c>
      <c r="I53" t="e">
        <f t="shared" si="0"/>
        <v>#N/A</v>
      </c>
    </row>
    <row r="54" spans="2:9" ht="33.75" thickBot="1" x14ac:dyDescent="0.3">
      <c r="B54" s="46">
        <v>1</v>
      </c>
      <c r="C54" s="46" t="s">
        <v>424</v>
      </c>
      <c r="D54" s="47" t="s">
        <v>466</v>
      </c>
      <c r="E54" s="47" t="s">
        <v>751</v>
      </c>
      <c r="F54" s="47" t="s">
        <v>467</v>
      </c>
      <c r="G54" s="48">
        <v>2631</v>
      </c>
      <c r="H54" t="s">
        <v>842</v>
      </c>
      <c r="I54" t="e">
        <f t="shared" si="0"/>
        <v>#N/A</v>
      </c>
    </row>
    <row r="55" spans="2:9" ht="33.75" thickBot="1" x14ac:dyDescent="0.3">
      <c r="B55" s="46">
        <v>1</v>
      </c>
      <c r="C55" s="46" t="s">
        <v>424</v>
      </c>
      <c r="D55" s="47" t="s">
        <v>468</v>
      </c>
      <c r="E55" s="47" t="s">
        <v>752</v>
      </c>
      <c r="F55" s="47" t="s">
        <v>467</v>
      </c>
      <c r="G55" s="46">
        <v>3190</v>
      </c>
      <c r="H55" t="s">
        <v>842</v>
      </c>
      <c r="I55" t="e">
        <f t="shared" si="0"/>
        <v>#N/A</v>
      </c>
    </row>
    <row r="56" spans="2:9" ht="33.75" thickBot="1" x14ac:dyDescent="0.3">
      <c r="B56" s="46">
        <v>1</v>
      </c>
      <c r="C56" s="46" t="s">
        <v>424</v>
      </c>
      <c r="D56" s="47" t="s">
        <v>157</v>
      </c>
      <c r="E56" s="47" t="s">
        <v>753</v>
      </c>
      <c r="F56" s="49" t="s">
        <v>469</v>
      </c>
      <c r="G56" s="46">
        <v>3143</v>
      </c>
      <c r="H56" t="s">
        <v>842</v>
      </c>
      <c r="I56" t="str">
        <f t="shared" si="0"/>
        <v>R-422A</v>
      </c>
    </row>
    <row r="57" spans="2:9" ht="33.75" thickBot="1" x14ac:dyDescent="0.3">
      <c r="B57" s="46">
        <v>1</v>
      </c>
      <c r="C57" s="46" t="s">
        <v>424</v>
      </c>
      <c r="D57" s="47" t="s">
        <v>470</v>
      </c>
      <c r="E57" s="47" t="s">
        <v>754</v>
      </c>
      <c r="F57" s="49" t="s">
        <v>471</v>
      </c>
      <c r="G57" s="46">
        <v>2526</v>
      </c>
      <c r="H57" t="s">
        <v>842</v>
      </c>
      <c r="I57" t="e">
        <f t="shared" si="0"/>
        <v>#N/A</v>
      </c>
    </row>
    <row r="58" spans="2:9" ht="33.75" thickBot="1" x14ac:dyDescent="0.3">
      <c r="B58" s="46">
        <v>1</v>
      </c>
      <c r="C58" s="46" t="s">
        <v>424</v>
      </c>
      <c r="D58" s="47" t="s">
        <v>472</v>
      </c>
      <c r="E58" s="47" t="s">
        <v>755</v>
      </c>
      <c r="F58" s="49" t="s">
        <v>471</v>
      </c>
      <c r="G58" s="46">
        <v>3085</v>
      </c>
      <c r="H58" t="s">
        <v>842</v>
      </c>
      <c r="I58" t="e">
        <f t="shared" si="0"/>
        <v>#N/A</v>
      </c>
    </row>
    <row r="59" spans="2:9" ht="33.75" thickBot="1" x14ac:dyDescent="0.3">
      <c r="B59" s="46">
        <v>1</v>
      </c>
      <c r="C59" s="46" t="s">
        <v>473</v>
      </c>
      <c r="D59" s="47" t="s">
        <v>158</v>
      </c>
      <c r="E59" s="47" t="s">
        <v>756</v>
      </c>
      <c r="F59" s="49" t="s">
        <v>474</v>
      </c>
      <c r="G59" s="46">
        <v>2729</v>
      </c>
      <c r="H59" t="s">
        <v>842</v>
      </c>
      <c r="I59" t="str">
        <f t="shared" si="0"/>
        <v>R-422D</v>
      </c>
    </row>
    <row r="60" spans="2:9" ht="33.75" thickBot="1" x14ac:dyDescent="0.3">
      <c r="B60" s="46">
        <v>1</v>
      </c>
      <c r="C60" s="46" t="s">
        <v>424</v>
      </c>
      <c r="D60" s="47" t="s">
        <v>475</v>
      </c>
      <c r="E60" s="47" t="s">
        <v>757</v>
      </c>
      <c r="F60" s="49" t="s">
        <v>471</v>
      </c>
      <c r="G60" s="46">
        <v>2592</v>
      </c>
      <c r="H60" t="s">
        <v>842</v>
      </c>
      <c r="I60" t="e">
        <f t="shared" si="0"/>
        <v>#N/A</v>
      </c>
    </row>
    <row r="61" spans="2:9" ht="33.75" thickBot="1" x14ac:dyDescent="0.3">
      <c r="B61" s="46">
        <v>1</v>
      </c>
      <c r="C61" s="46" t="s">
        <v>424</v>
      </c>
      <c r="D61" s="47" t="s">
        <v>476</v>
      </c>
      <c r="E61" s="47" t="s">
        <v>787</v>
      </c>
      <c r="F61" s="49" t="s">
        <v>477</v>
      </c>
      <c r="G61" s="46">
        <v>2280</v>
      </c>
      <c r="H61" t="s">
        <v>842</v>
      </c>
      <c r="I61" t="e">
        <f t="shared" si="0"/>
        <v>#N/A</v>
      </c>
    </row>
    <row r="62" spans="2:9" ht="50.25" thickBot="1" x14ac:dyDescent="0.3">
      <c r="B62" s="46">
        <v>1</v>
      </c>
      <c r="C62" s="46" t="s">
        <v>424</v>
      </c>
      <c r="D62" s="47" t="s">
        <v>159</v>
      </c>
      <c r="E62" s="47" t="s">
        <v>788</v>
      </c>
      <c r="F62" s="47" t="s">
        <v>478</v>
      </c>
      <c r="G62" s="46">
        <v>2440</v>
      </c>
      <c r="H62" t="s">
        <v>842</v>
      </c>
      <c r="I62" t="str">
        <f t="shared" si="0"/>
        <v>R-424A</v>
      </c>
    </row>
    <row r="63" spans="2:9" ht="33.75" thickBot="1" x14ac:dyDescent="0.3">
      <c r="B63" s="46">
        <v>1</v>
      </c>
      <c r="C63" s="46" t="s">
        <v>424</v>
      </c>
      <c r="D63" s="47" t="s">
        <v>479</v>
      </c>
      <c r="E63" s="47" t="s">
        <v>789</v>
      </c>
      <c r="F63" s="47" t="s">
        <v>480</v>
      </c>
      <c r="G63" s="46">
        <v>1505</v>
      </c>
      <c r="H63" t="s">
        <v>842</v>
      </c>
      <c r="I63" t="e">
        <f t="shared" si="0"/>
        <v>#N/A</v>
      </c>
    </row>
    <row r="64" spans="2:9" ht="50.25" thickBot="1" x14ac:dyDescent="0.3">
      <c r="B64" s="46">
        <v>1</v>
      </c>
      <c r="C64" s="46" t="s">
        <v>424</v>
      </c>
      <c r="D64" s="47" t="s">
        <v>160</v>
      </c>
      <c r="E64" s="47" t="s">
        <v>758</v>
      </c>
      <c r="F64" s="47" t="s">
        <v>481</v>
      </c>
      <c r="G64" s="46">
        <v>1508</v>
      </c>
      <c r="H64" t="s">
        <v>842</v>
      </c>
      <c r="I64" t="str">
        <f t="shared" si="0"/>
        <v>R-426A</v>
      </c>
    </row>
    <row r="65" spans="2:9" ht="50.25" thickBot="1" x14ac:dyDescent="0.3">
      <c r="B65" s="46">
        <v>1</v>
      </c>
      <c r="C65" s="46" t="s">
        <v>424</v>
      </c>
      <c r="D65" s="47" t="s">
        <v>482</v>
      </c>
      <c r="E65" s="47" t="s">
        <v>790</v>
      </c>
      <c r="F65" s="47" t="s">
        <v>483</v>
      </c>
      <c r="G65" s="46">
        <v>1622.91</v>
      </c>
      <c r="H65" t="s">
        <v>842</v>
      </c>
      <c r="I65" t="e">
        <f t="shared" si="0"/>
        <v>#N/A</v>
      </c>
    </row>
    <row r="66" spans="2:9" ht="33.75" thickBot="1" x14ac:dyDescent="0.3">
      <c r="B66" s="46">
        <v>1</v>
      </c>
      <c r="C66" s="46" t="s">
        <v>424</v>
      </c>
      <c r="D66" s="47" t="s">
        <v>161</v>
      </c>
      <c r="E66" s="47" t="s">
        <v>759</v>
      </c>
      <c r="F66" s="47" t="s">
        <v>485</v>
      </c>
      <c r="G66" s="46">
        <v>2138</v>
      </c>
      <c r="H66" t="s">
        <v>842</v>
      </c>
      <c r="I66" t="str">
        <f t="shared" si="0"/>
        <v>R-427A</v>
      </c>
    </row>
    <row r="67" spans="2:9" ht="50.25" thickBot="1" x14ac:dyDescent="0.3">
      <c r="B67" s="46">
        <v>1</v>
      </c>
      <c r="C67" s="46" t="s">
        <v>424</v>
      </c>
      <c r="D67" s="47" t="s">
        <v>162</v>
      </c>
      <c r="E67" s="47" t="s">
        <v>760</v>
      </c>
      <c r="F67" s="47" t="s">
        <v>486</v>
      </c>
      <c r="G67" s="46">
        <v>3607</v>
      </c>
      <c r="H67" t="s">
        <v>842</v>
      </c>
      <c r="I67" t="str">
        <f t="shared" si="0"/>
        <v>R-428A</v>
      </c>
    </row>
    <row r="68" spans="2:9" ht="50.25" thickBot="1" x14ac:dyDescent="0.3">
      <c r="B68" s="46">
        <v>1</v>
      </c>
      <c r="C68" s="46" t="s">
        <v>424</v>
      </c>
      <c r="D68" s="47" t="s">
        <v>163</v>
      </c>
      <c r="E68" s="47" t="s">
        <v>761</v>
      </c>
      <c r="F68" s="47" t="s">
        <v>487</v>
      </c>
      <c r="G68" s="46">
        <v>3245</v>
      </c>
      <c r="H68" t="s">
        <v>842</v>
      </c>
      <c r="I68" t="str">
        <f t="shared" si="0"/>
        <v>R-434A</v>
      </c>
    </row>
    <row r="69" spans="2:9" ht="66.75" thickBot="1" x14ac:dyDescent="0.3">
      <c r="B69" s="46">
        <v>1</v>
      </c>
      <c r="C69" s="46" t="s">
        <v>424</v>
      </c>
      <c r="D69" s="47" t="s">
        <v>164</v>
      </c>
      <c r="E69" s="47" t="s">
        <v>723</v>
      </c>
      <c r="F69" s="47" t="s">
        <v>488</v>
      </c>
      <c r="G69" s="46">
        <v>1805</v>
      </c>
      <c r="H69" t="s">
        <v>842</v>
      </c>
      <c r="I69" t="str">
        <f t="shared" si="0"/>
        <v>R-437A</v>
      </c>
    </row>
    <row r="70" spans="2:9" ht="33.75" thickBot="1" x14ac:dyDescent="0.3">
      <c r="B70" s="46">
        <v>1</v>
      </c>
      <c r="C70" s="46" t="s">
        <v>424</v>
      </c>
      <c r="D70" s="47" t="s">
        <v>663</v>
      </c>
      <c r="E70" s="47" t="s">
        <v>762</v>
      </c>
      <c r="F70" s="47" t="s">
        <v>489</v>
      </c>
      <c r="G70" s="46">
        <v>1953.7</v>
      </c>
      <c r="H70" t="s">
        <v>842</v>
      </c>
      <c r="I70" t="e">
        <f t="shared" si="0"/>
        <v>#N/A</v>
      </c>
    </row>
    <row r="71" spans="2:9" ht="66.75" thickBot="1" x14ac:dyDescent="0.3">
      <c r="B71" s="46">
        <v>1</v>
      </c>
      <c r="C71" s="46" t="s">
        <v>424</v>
      </c>
      <c r="D71" s="47" t="s">
        <v>165</v>
      </c>
      <c r="E71" s="47" t="s">
        <v>763</v>
      </c>
      <c r="F71" s="47" t="s">
        <v>490</v>
      </c>
      <c r="G71" s="46">
        <v>2265</v>
      </c>
      <c r="H71" t="s">
        <v>842</v>
      </c>
      <c r="I71" t="str">
        <f t="shared" si="0"/>
        <v>R-438A</v>
      </c>
    </row>
    <row r="72" spans="2:9" ht="83.25" thickBot="1" x14ac:dyDescent="0.3">
      <c r="B72" s="46">
        <v>1</v>
      </c>
      <c r="C72" s="46" t="s">
        <v>424</v>
      </c>
      <c r="D72" s="47" t="s">
        <v>491</v>
      </c>
      <c r="E72" s="47" t="s">
        <v>791</v>
      </c>
      <c r="F72" s="47" t="s">
        <v>492</v>
      </c>
      <c r="G72" s="46">
        <v>1765.4</v>
      </c>
      <c r="H72" t="s">
        <v>842</v>
      </c>
      <c r="I72" t="e">
        <f t="shared" ref="I72:I117" si="1">+VLOOKUP(D72,$K$8:$K$43,1,FALSE)</f>
        <v>#N/A</v>
      </c>
    </row>
    <row r="73" spans="2:9" ht="66.75" thickBot="1" x14ac:dyDescent="0.3">
      <c r="B73" s="46">
        <v>1</v>
      </c>
      <c r="C73" s="46" t="s">
        <v>424</v>
      </c>
      <c r="D73" s="47" t="s">
        <v>166</v>
      </c>
      <c r="E73" s="47" t="s">
        <v>764</v>
      </c>
      <c r="F73" s="47" t="s">
        <v>493</v>
      </c>
      <c r="G73" s="46">
        <v>1888</v>
      </c>
      <c r="H73" t="s">
        <v>842</v>
      </c>
      <c r="I73" t="str">
        <f t="shared" si="1"/>
        <v>R-442A</v>
      </c>
    </row>
    <row r="74" spans="2:9" ht="66.75" thickBot="1" x14ac:dyDescent="0.3">
      <c r="B74" s="46">
        <v>1</v>
      </c>
      <c r="C74" s="46" t="s">
        <v>424</v>
      </c>
      <c r="D74" s="47" t="s">
        <v>494</v>
      </c>
      <c r="E74" s="47" t="s">
        <v>792</v>
      </c>
      <c r="F74" s="47" t="s">
        <v>495</v>
      </c>
      <c r="G74" s="46">
        <v>1387</v>
      </c>
      <c r="H74" t="s">
        <v>842</v>
      </c>
      <c r="I74" t="e">
        <f t="shared" si="1"/>
        <v>#N/A</v>
      </c>
    </row>
    <row r="75" spans="2:9" ht="50.25" thickBot="1" x14ac:dyDescent="0.3">
      <c r="B75" s="46">
        <v>1</v>
      </c>
      <c r="C75" s="46" t="s">
        <v>424</v>
      </c>
      <c r="D75" s="47" t="s">
        <v>496</v>
      </c>
      <c r="E75" s="47" t="s">
        <v>793</v>
      </c>
      <c r="F75" s="47" t="s">
        <v>497</v>
      </c>
      <c r="G75" s="46">
        <v>1397</v>
      </c>
      <c r="H75" t="s">
        <v>842</v>
      </c>
      <c r="I75" t="e">
        <f t="shared" si="1"/>
        <v>#N/A</v>
      </c>
    </row>
    <row r="76" spans="2:9" ht="33.75" thickBot="1" x14ac:dyDescent="0.3">
      <c r="B76" s="46">
        <v>1</v>
      </c>
      <c r="C76" s="46" t="s">
        <v>424</v>
      </c>
      <c r="D76" s="47" t="s">
        <v>498</v>
      </c>
      <c r="E76" s="47" t="s">
        <v>794</v>
      </c>
      <c r="F76" s="47" t="s">
        <v>499</v>
      </c>
      <c r="G76" s="46">
        <v>604.70000000000005</v>
      </c>
      <c r="H76" t="s">
        <v>842</v>
      </c>
      <c r="I76" t="e">
        <f t="shared" si="1"/>
        <v>#N/A</v>
      </c>
    </row>
    <row r="77" spans="2:9" ht="33.75" thickBot="1" x14ac:dyDescent="0.3">
      <c r="B77" s="46">
        <v>1</v>
      </c>
      <c r="C77" s="46" t="s">
        <v>424</v>
      </c>
      <c r="D77" s="47" t="s">
        <v>500</v>
      </c>
      <c r="E77" s="47" t="s">
        <v>795</v>
      </c>
      <c r="F77" s="47" t="s">
        <v>501</v>
      </c>
      <c r="G77" s="46">
        <v>2140</v>
      </c>
      <c r="H77" t="s">
        <v>842</v>
      </c>
      <c r="I77" t="e">
        <f t="shared" si="1"/>
        <v>#N/A</v>
      </c>
    </row>
    <row r="78" spans="2:9" ht="50.25" thickBot="1" x14ac:dyDescent="0.3">
      <c r="B78" s="46">
        <v>1</v>
      </c>
      <c r="C78" s="46" t="s">
        <v>424</v>
      </c>
      <c r="D78" s="47" t="s">
        <v>664</v>
      </c>
      <c r="E78" s="47" t="s">
        <v>765</v>
      </c>
      <c r="F78" s="47" t="s">
        <v>502</v>
      </c>
      <c r="G78" s="46">
        <v>1444.47</v>
      </c>
      <c r="H78" t="s">
        <v>842</v>
      </c>
      <c r="I78" t="e">
        <f t="shared" si="1"/>
        <v>#N/A</v>
      </c>
    </row>
    <row r="79" spans="2:9" ht="50.25" thickBot="1" x14ac:dyDescent="0.3">
      <c r="B79" s="46">
        <v>1</v>
      </c>
      <c r="C79" s="46" t="s">
        <v>424</v>
      </c>
      <c r="D79" s="47" t="s">
        <v>503</v>
      </c>
      <c r="E79" s="47" t="s">
        <v>796</v>
      </c>
      <c r="F79" s="47" t="s">
        <v>504</v>
      </c>
      <c r="G79" s="46">
        <v>1291.1199999999999</v>
      </c>
      <c r="H79" t="s">
        <v>842</v>
      </c>
      <c r="I79" t="e">
        <f t="shared" si="1"/>
        <v>#N/A</v>
      </c>
    </row>
    <row r="80" spans="2:9" ht="66.75" thickBot="1" x14ac:dyDescent="0.3">
      <c r="B80" s="46">
        <v>1</v>
      </c>
      <c r="C80" s="46" t="s">
        <v>424</v>
      </c>
      <c r="D80" s="47" t="s">
        <v>665</v>
      </c>
      <c r="E80" s="47" t="s">
        <v>797</v>
      </c>
      <c r="F80" s="47" t="s">
        <v>505</v>
      </c>
      <c r="G80" s="46">
        <v>746</v>
      </c>
      <c r="H80" t="s">
        <v>842</v>
      </c>
      <c r="I80" t="e">
        <f t="shared" si="1"/>
        <v>#N/A</v>
      </c>
    </row>
    <row r="81" spans="2:9" ht="66.75" thickBot="1" x14ac:dyDescent="0.3">
      <c r="B81" s="46">
        <v>1</v>
      </c>
      <c r="C81" s="46" t="s">
        <v>424</v>
      </c>
      <c r="D81" s="47" t="s">
        <v>666</v>
      </c>
      <c r="E81" s="47" t="s">
        <v>798</v>
      </c>
      <c r="F81" s="47" t="s">
        <v>505</v>
      </c>
      <c r="G81" s="46">
        <v>980</v>
      </c>
      <c r="H81" t="s">
        <v>842</v>
      </c>
      <c r="I81" t="e">
        <f t="shared" si="1"/>
        <v>#N/A</v>
      </c>
    </row>
    <row r="82" spans="2:9" ht="54.75" thickBot="1" x14ac:dyDescent="0.3">
      <c r="B82" s="55">
        <v>1</v>
      </c>
      <c r="C82" s="55" t="s">
        <v>424</v>
      </c>
      <c r="D82" s="47" t="s">
        <v>667</v>
      </c>
      <c r="E82" s="55" t="s">
        <v>766</v>
      </c>
      <c r="F82" s="55" t="s">
        <v>831</v>
      </c>
      <c r="G82" s="50">
        <v>2481</v>
      </c>
      <c r="H82" t="s">
        <v>842</v>
      </c>
      <c r="I82" t="e">
        <f t="shared" si="1"/>
        <v>#N/A</v>
      </c>
    </row>
    <row r="83" spans="2:9" ht="17.25" hidden="1" thickBot="1" x14ac:dyDescent="0.3">
      <c r="B83" s="46">
        <v>2</v>
      </c>
      <c r="C83" s="46" t="s">
        <v>506</v>
      </c>
      <c r="D83" s="62" t="s">
        <v>123</v>
      </c>
      <c r="E83" s="62" t="s">
        <v>507</v>
      </c>
      <c r="F83" s="62" t="s">
        <v>508</v>
      </c>
      <c r="G83" s="46">
        <v>675</v>
      </c>
      <c r="H83" t="s">
        <v>842</v>
      </c>
      <c r="I83" t="str">
        <f t="shared" si="1"/>
        <v>R-32</v>
      </c>
    </row>
    <row r="84" spans="2:9" ht="17.25" hidden="1" thickBot="1" x14ac:dyDescent="0.3">
      <c r="B84" s="46">
        <v>2</v>
      </c>
      <c r="C84" s="46" t="s">
        <v>506</v>
      </c>
      <c r="D84" s="62" t="s">
        <v>132</v>
      </c>
      <c r="E84" s="62" t="s">
        <v>509</v>
      </c>
      <c r="F84" s="62" t="s">
        <v>510</v>
      </c>
      <c r="G84" s="46">
        <v>4470</v>
      </c>
      <c r="H84" t="s">
        <v>842</v>
      </c>
      <c r="I84" t="str">
        <f t="shared" si="1"/>
        <v>R-143A</v>
      </c>
    </row>
    <row r="85" spans="2:9" ht="33.75" thickBot="1" x14ac:dyDescent="0.3">
      <c r="B85" s="46">
        <v>2</v>
      </c>
      <c r="C85" s="46" t="s">
        <v>506</v>
      </c>
      <c r="D85" s="47" t="s">
        <v>515</v>
      </c>
      <c r="E85" s="47" t="s">
        <v>799</v>
      </c>
      <c r="F85" s="47" t="s">
        <v>832</v>
      </c>
      <c r="G85" s="46">
        <v>93</v>
      </c>
      <c r="H85" t="s">
        <v>842</v>
      </c>
      <c r="I85" t="e">
        <f t="shared" si="1"/>
        <v>#N/A</v>
      </c>
    </row>
    <row r="86" spans="2:9" ht="50.25" thickBot="1" x14ac:dyDescent="0.3">
      <c r="B86" s="46">
        <v>2</v>
      </c>
      <c r="C86" s="46" t="s">
        <v>506</v>
      </c>
      <c r="D86" s="47" t="s">
        <v>516</v>
      </c>
      <c r="E86" s="47" t="s">
        <v>800</v>
      </c>
      <c r="F86" s="47" t="s">
        <v>517</v>
      </c>
      <c r="G86" s="46">
        <v>295.89999999999998</v>
      </c>
      <c r="H86" t="s">
        <v>842</v>
      </c>
      <c r="I86" t="e">
        <f t="shared" si="1"/>
        <v>#N/A</v>
      </c>
    </row>
    <row r="87" spans="2:9" ht="50.25" thickBot="1" x14ac:dyDescent="0.3">
      <c r="B87" s="46">
        <v>2</v>
      </c>
      <c r="C87" s="46" t="s">
        <v>506</v>
      </c>
      <c r="D87" s="47" t="s">
        <v>518</v>
      </c>
      <c r="E87" s="47" t="s">
        <v>801</v>
      </c>
      <c r="F87" s="47" t="s">
        <v>833</v>
      </c>
      <c r="G87" s="46">
        <v>134.69999999999999</v>
      </c>
      <c r="H87" t="s">
        <v>842</v>
      </c>
      <c r="I87" t="e">
        <f t="shared" si="1"/>
        <v>#N/A</v>
      </c>
    </row>
    <row r="88" spans="2:9" ht="33.75" thickBot="1" x14ac:dyDescent="0.3">
      <c r="B88" s="46">
        <v>2</v>
      </c>
      <c r="C88" s="46" t="s">
        <v>506</v>
      </c>
      <c r="D88" s="47" t="s">
        <v>519</v>
      </c>
      <c r="E88" s="47" t="s">
        <v>802</v>
      </c>
      <c r="F88" s="47" t="s">
        <v>520</v>
      </c>
      <c r="G88" s="46">
        <v>461.2</v>
      </c>
      <c r="H88" t="s">
        <v>842</v>
      </c>
      <c r="I88" t="e">
        <f t="shared" si="1"/>
        <v>#N/A</v>
      </c>
    </row>
    <row r="89" spans="2:9" ht="50.25" thickBot="1" x14ac:dyDescent="0.3">
      <c r="B89" s="46">
        <v>2</v>
      </c>
      <c r="C89" s="46" t="s">
        <v>506</v>
      </c>
      <c r="D89" s="47" t="s">
        <v>521</v>
      </c>
      <c r="E89" s="47" t="s">
        <v>803</v>
      </c>
      <c r="F89" s="47" t="s">
        <v>522</v>
      </c>
      <c r="G89" s="46">
        <v>583.5</v>
      </c>
      <c r="H89" t="s">
        <v>842</v>
      </c>
      <c r="I89" t="e">
        <f t="shared" si="1"/>
        <v>#N/A</v>
      </c>
    </row>
    <row r="90" spans="2:9" ht="33.75" thickBot="1" x14ac:dyDescent="0.3">
      <c r="B90" s="46">
        <v>2</v>
      </c>
      <c r="C90" s="46" t="s">
        <v>506</v>
      </c>
      <c r="D90" s="47" t="s">
        <v>523</v>
      </c>
      <c r="E90" s="47" t="s">
        <v>804</v>
      </c>
      <c r="F90" s="47" t="s">
        <v>525</v>
      </c>
      <c r="G90" s="46">
        <v>149.5</v>
      </c>
      <c r="H90" t="s">
        <v>842</v>
      </c>
      <c r="I90" t="e">
        <f t="shared" si="1"/>
        <v>#N/A</v>
      </c>
    </row>
    <row r="91" spans="2:9" ht="33.75" thickBot="1" x14ac:dyDescent="0.3">
      <c r="B91" s="46">
        <v>2</v>
      </c>
      <c r="C91" s="46" t="s">
        <v>506</v>
      </c>
      <c r="D91" s="47" t="s">
        <v>524</v>
      </c>
      <c r="E91" s="47" t="s">
        <v>805</v>
      </c>
      <c r="F91" s="47" t="s">
        <v>525</v>
      </c>
      <c r="G91" s="46">
        <v>163.69999999999999</v>
      </c>
      <c r="H91" t="s">
        <v>842</v>
      </c>
      <c r="I91" t="e">
        <f t="shared" si="1"/>
        <v>#N/A</v>
      </c>
    </row>
    <row r="92" spans="2:9" ht="33.75" thickBot="1" x14ac:dyDescent="0.3">
      <c r="B92" s="46">
        <v>2</v>
      </c>
      <c r="C92" s="46" t="s">
        <v>506</v>
      </c>
      <c r="D92" s="47" t="s">
        <v>526</v>
      </c>
      <c r="E92" s="47" t="s">
        <v>806</v>
      </c>
      <c r="F92" s="47" t="s">
        <v>501</v>
      </c>
      <c r="G92" s="46">
        <v>698.25</v>
      </c>
      <c r="H92" t="s">
        <v>842</v>
      </c>
      <c r="I92" t="e">
        <f t="shared" si="1"/>
        <v>#N/A</v>
      </c>
    </row>
    <row r="93" spans="2:9" ht="33.75" thickBot="1" x14ac:dyDescent="0.3">
      <c r="B93" s="46">
        <v>2</v>
      </c>
      <c r="C93" s="46" t="s">
        <v>506</v>
      </c>
      <c r="D93" s="47" t="s">
        <v>527</v>
      </c>
      <c r="E93" s="47" t="s">
        <v>807</v>
      </c>
      <c r="F93" s="47" t="s">
        <v>528</v>
      </c>
      <c r="G93" s="46">
        <v>238.89</v>
      </c>
      <c r="H93" t="s">
        <v>842</v>
      </c>
      <c r="I93" t="e">
        <f t="shared" si="1"/>
        <v>#N/A</v>
      </c>
    </row>
    <row r="94" spans="2:9" ht="33.75" thickBot="1" x14ac:dyDescent="0.3">
      <c r="B94" s="46">
        <v>2</v>
      </c>
      <c r="C94" s="46" t="s">
        <v>506</v>
      </c>
      <c r="D94" s="47" t="s">
        <v>529</v>
      </c>
      <c r="E94" s="47" t="s">
        <v>808</v>
      </c>
      <c r="F94" s="47" t="s">
        <v>528</v>
      </c>
      <c r="G94" s="46">
        <v>466.32</v>
      </c>
      <c r="H94" t="s">
        <v>842</v>
      </c>
      <c r="I94" t="e">
        <f t="shared" si="1"/>
        <v>#N/A</v>
      </c>
    </row>
    <row r="95" spans="2:9" ht="33.75" thickBot="1" x14ac:dyDescent="0.3">
      <c r="B95" s="46">
        <v>2</v>
      </c>
      <c r="C95" s="46" t="s">
        <v>506</v>
      </c>
      <c r="D95" s="47" t="s">
        <v>530</v>
      </c>
      <c r="E95" s="47" t="s">
        <v>809</v>
      </c>
      <c r="F95" s="47" t="s">
        <v>528</v>
      </c>
      <c r="G95" s="46">
        <v>148.27000000000001</v>
      </c>
      <c r="H95" t="s">
        <v>842</v>
      </c>
      <c r="I95" t="e">
        <f t="shared" si="1"/>
        <v>#N/A</v>
      </c>
    </row>
    <row r="96" spans="2:9" ht="33.75" thickBot="1" x14ac:dyDescent="0.3">
      <c r="B96" s="46">
        <v>2</v>
      </c>
      <c r="C96" s="46" t="s">
        <v>506</v>
      </c>
      <c r="D96" s="47" t="s">
        <v>531</v>
      </c>
      <c r="E96" s="47" t="s">
        <v>810</v>
      </c>
      <c r="F96" s="47" t="s">
        <v>532</v>
      </c>
      <c r="G96" s="46">
        <v>148.18</v>
      </c>
      <c r="H96" t="s">
        <v>842</v>
      </c>
      <c r="I96" t="e">
        <f t="shared" si="1"/>
        <v>#N/A</v>
      </c>
    </row>
    <row r="97" spans="2:9" ht="17.25" hidden="1" thickBot="1" x14ac:dyDescent="0.3">
      <c r="B97" s="46">
        <v>2</v>
      </c>
      <c r="C97" s="46" t="s">
        <v>533</v>
      </c>
      <c r="D97" s="62" t="s">
        <v>721</v>
      </c>
      <c r="E97" s="62" t="s">
        <v>538</v>
      </c>
      <c r="F97" s="62" t="s">
        <v>834</v>
      </c>
      <c r="G97" s="63">
        <v>124</v>
      </c>
      <c r="H97" t="s">
        <v>842</v>
      </c>
      <c r="I97" t="str">
        <f t="shared" si="1"/>
        <v>R-152A</v>
      </c>
    </row>
    <row r="98" spans="2:9" ht="33.75" thickBot="1" x14ac:dyDescent="0.3">
      <c r="B98" s="46">
        <v>2</v>
      </c>
      <c r="C98" s="46" t="s">
        <v>533</v>
      </c>
      <c r="D98" s="47" t="s">
        <v>542</v>
      </c>
      <c r="E98" s="47" t="s">
        <v>811</v>
      </c>
      <c r="F98" s="47" t="s">
        <v>835</v>
      </c>
      <c r="G98" s="46">
        <v>189.3</v>
      </c>
      <c r="H98" t="s">
        <v>842</v>
      </c>
      <c r="I98" t="e">
        <f t="shared" si="1"/>
        <v>#N/A</v>
      </c>
    </row>
    <row r="99" spans="2:9" ht="33.75" thickBot="1" x14ac:dyDescent="0.3">
      <c r="B99" s="46">
        <v>2</v>
      </c>
      <c r="C99" s="46" t="s">
        <v>543</v>
      </c>
      <c r="D99" s="47" t="s">
        <v>544</v>
      </c>
      <c r="E99" s="47" t="s">
        <v>812</v>
      </c>
      <c r="F99" s="47" t="s">
        <v>545</v>
      </c>
      <c r="G99" s="46">
        <v>1943</v>
      </c>
      <c r="H99" t="s">
        <v>842</v>
      </c>
      <c r="I99" t="e">
        <f t="shared" si="1"/>
        <v>#N/A</v>
      </c>
    </row>
    <row r="100" spans="2:9" ht="33.75" thickBot="1" x14ac:dyDescent="0.3">
      <c r="B100" s="46">
        <v>2</v>
      </c>
      <c r="C100" s="46" t="s">
        <v>543</v>
      </c>
      <c r="D100" s="47" t="s">
        <v>546</v>
      </c>
      <c r="E100" s="47" t="s">
        <v>767</v>
      </c>
      <c r="F100" s="47" t="s">
        <v>547</v>
      </c>
      <c r="G100" s="46">
        <v>1597</v>
      </c>
      <c r="H100" t="s">
        <v>842</v>
      </c>
      <c r="I100" t="e">
        <f t="shared" si="1"/>
        <v>#N/A</v>
      </c>
    </row>
    <row r="101" spans="2:9" ht="33.75" thickBot="1" x14ac:dyDescent="0.3">
      <c r="B101" s="46">
        <v>2</v>
      </c>
      <c r="C101" s="46" t="s">
        <v>543</v>
      </c>
      <c r="D101" s="47" t="s">
        <v>548</v>
      </c>
      <c r="E101" s="47" t="s">
        <v>768</v>
      </c>
      <c r="F101" s="47" t="s">
        <v>547</v>
      </c>
      <c r="G101" s="46">
        <v>1705</v>
      </c>
      <c r="H101" t="s">
        <v>842</v>
      </c>
      <c r="I101" t="e">
        <f t="shared" si="1"/>
        <v>#N/A</v>
      </c>
    </row>
    <row r="102" spans="2:9" ht="33.75" thickBot="1" x14ac:dyDescent="0.3">
      <c r="B102" s="46">
        <v>2</v>
      </c>
      <c r="C102" s="46" t="s">
        <v>543</v>
      </c>
      <c r="D102" s="47" t="s">
        <v>549</v>
      </c>
      <c r="E102" s="47" t="s">
        <v>813</v>
      </c>
      <c r="F102" s="47" t="s">
        <v>550</v>
      </c>
      <c r="G102" s="46">
        <v>2286</v>
      </c>
      <c r="H102" t="s">
        <v>842</v>
      </c>
      <c r="I102" t="e">
        <f t="shared" si="1"/>
        <v>#N/A</v>
      </c>
    </row>
    <row r="103" spans="2:9" ht="33.75" thickBot="1" x14ac:dyDescent="0.3">
      <c r="B103" s="46">
        <v>2</v>
      </c>
      <c r="C103" s="46" t="s">
        <v>543</v>
      </c>
      <c r="D103" s="47" t="s">
        <v>154</v>
      </c>
      <c r="E103" s="47" t="s">
        <v>814</v>
      </c>
      <c r="F103" s="47" t="s">
        <v>551</v>
      </c>
      <c r="G103" s="46">
        <v>2053</v>
      </c>
      <c r="H103" t="s">
        <v>842</v>
      </c>
      <c r="I103" t="str">
        <f t="shared" si="1"/>
        <v>R-413A</v>
      </c>
    </row>
    <row r="104" spans="2:9" ht="33.75" thickBot="1" x14ac:dyDescent="0.3">
      <c r="B104" s="46">
        <v>2</v>
      </c>
      <c r="C104" s="46" t="s">
        <v>543</v>
      </c>
      <c r="D104" s="47" t="s">
        <v>552</v>
      </c>
      <c r="E104" s="47" t="s">
        <v>769</v>
      </c>
      <c r="F104" s="47" t="s">
        <v>553</v>
      </c>
      <c r="G104" s="46">
        <v>1507</v>
      </c>
      <c r="H104" t="s">
        <v>842</v>
      </c>
      <c r="I104" t="e">
        <f t="shared" si="1"/>
        <v>#N/A</v>
      </c>
    </row>
    <row r="105" spans="2:9" ht="33.75" thickBot="1" x14ac:dyDescent="0.3">
      <c r="B105" s="46">
        <v>2</v>
      </c>
      <c r="C105" s="46" t="s">
        <v>543</v>
      </c>
      <c r="D105" s="47" t="s">
        <v>554</v>
      </c>
      <c r="E105" s="47" t="s">
        <v>770</v>
      </c>
      <c r="F105" s="47" t="s">
        <v>553</v>
      </c>
      <c r="G105" s="46">
        <v>545.5</v>
      </c>
      <c r="H105" t="s">
        <v>842</v>
      </c>
      <c r="I105" t="e">
        <f t="shared" si="1"/>
        <v>#N/A</v>
      </c>
    </row>
    <row r="106" spans="2:9" ht="33.75" thickBot="1" x14ac:dyDescent="0.3">
      <c r="B106" s="46">
        <v>2</v>
      </c>
      <c r="C106" s="46" t="s">
        <v>543</v>
      </c>
      <c r="D106" s="47" t="s">
        <v>555</v>
      </c>
      <c r="E106" s="47" t="s">
        <v>771</v>
      </c>
      <c r="F106" s="47" t="s">
        <v>556</v>
      </c>
      <c r="G106" s="46">
        <v>1741</v>
      </c>
      <c r="H106" t="s">
        <v>842</v>
      </c>
      <c r="I106" t="e">
        <f t="shared" si="1"/>
        <v>#N/A</v>
      </c>
    </row>
    <row r="107" spans="2:9" ht="33.75" thickBot="1" x14ac:dyDescent="0.3">
      <c r="B107" s="46">
        <v>2</v>
      </c>
      <c r="C107" s="46" t="s">
        <v>543</v>
      </c>
      <c r="D107" s="47" t="s">
        <v>557</v>
      </c>
      <c r="E107" s="47" t="s">
        <v>772</v>
      </c>
      <c r="F107" s="47" t="s">
        <v>558</v>
      </c>
      <c r="G107" s="46">
        <v>2967</v>
      </c>
      <c r="H107" t="s">
        <v>842</v>
      </c>
      <c r="I107" t="e">
        <f t="shared" si="1"/>
        <v>#N/A</v>
      </c>
    </row>
    <row r="108" spans="2:9" ht="33.75" thickBot="1" x14ac:dyDescent="0.3">
      <c r="B108" s="46">
        <v>2</v>
      </c>
      <c r="C108" s="46" t="s">
        <v>543</v>
      </c>
      <c r="D108" s="47" t="s">
        <v>559</v>
      </c>
      <c r="E108" s="47" t="s">
        <v>773</v>
      </c>
      <c r="F108" s="47" t="s">
        <v>558</v>
      </c>
      <c r="G108" s="46">
        <v>2384</v>
      </c>
      <c r="H108" t="s">
        <v>842</v>
      </c>
      <c r="I108" t="e">
        <f t="shared" si="1"/>
        <v>#N/A</v>
      </c>
    </row>
    <row r="109" spans="2:9" ht="33.75" thickBot="1" x14ac:dyDescent="0.3">
      <c r="B109" s="46">
        <v>2</v>
      </c>
      <c r="C109" s="46" t="s">
        <v>543</v>
      </c>
      <c r="D109" s="47" t="s">
        <v>560</v>
      </c>
      <c r="E109" s="47" t="s">
        <v>774</v>
      </c>
      <c r="F109" s="47" t="s">
        <v>561</v>
      </c>
      <c r="G109" s="46">
        <v>1983</v>
      </c>
      <c r="H109" t="s">
        <v>842</v>
      </c>
      <c r="I109" t="e">
        <f t="shared" si="1"/>
        <v>#N/A</v>
      </c>
    </row>
    <row r="110" spans="2:9" ht="33.75" thickBot="1" x14ac:dyDescent="0.3">
      <c r="B110" s="50">
        <v>2</v>
      </c>
      <c r="C110" s="55" t="s">
        <v>543</v>
      </c>
      <c r="D110" s="55" t="s">
        <v>562</v>
      </c>
      <c r="E110" s="55" t="s">
        <v>815</v>
      </c>
      <c r="F110" s="55" t="s">
        <v>836</v>
      </c>
      <c r="G110" s="50">
        <v>144.19999999999999</v>
      </c>
      <c r="H110" t="s">
        <v>842</v>
      </c>
      <c r="I110" t="e">
        <f t="shared" si="1"/>
        <v>#N/A</v>
      </c>
    </row>
    <row r="111" spans="2:9" ht="50.25" thickBot="1" x14ac:dyDescent="0.3">
      <c r="B111" s="46">
        <v>2</v>
      </c>
      <c r="C111" s="46" t="s">
        <v>543</v>
      </c>
      <c r="D111" s="47" t="s">
        <v>668</v>
      </c>
      <c r="E111" s="47" t="s">
        <v>816</v>
      </c>
      <c r="F111" s="47" t="s">
        <v>837</v>
      </c>
      <c r="G111" s="46">
        <v>2578.1</v>
      </c>
      <c r="H111" t="s">
        <v>842</v>
      </c>
      <c r="I111" t="e">
        <f t="shared" si="1"/>
        <v>#N/A</v>
      </c>
    </row>
    <row r="112" spans="2:9" ht="33.75" hidden="1" thickBot="1" x14ac:dyDescent="0.3">
      <c r="B112" s="46">
        <v>2</v>
      </c>
      <c r="C112" s="46" t="s">
        <v>563</v>
      </c>
      <c r="D112" s="62" t="s">
        <v>138</v>
      </c>
      <c r="E112" s="62" t="s">
        <v>570</v>
      </c>
      <c r="F112" s="62" t="s">
        <v>571</v>
      </c>
      <c r="G112" s="46">
        <v>1030</v>
      </c>
      <c r="H112" t="s">
        <v>842</v>
      </c>
      <c r="I112" t="str">
        <f t="shared" si="1"/>
        <v>R-245FA</v>
      </c>
    </row>
    <row r="113" spans="2:9" ht="33.75" thickBot="1" x14ac:dyDescent="0.3">
      <c r="B113" s="46">
        <v>3</v>
      </c>
      <c r="C113" s="46" t="s">
        <v>625</v>
      </c>
      <c r="D113" s="47" t="s">
        <v>626</v>
      </c>
      <c r="E113" s="47" t="s">
        <v>818</v>
      </c>
      <c r="F113" s="47" t="s">
        <v>838</v>
      </c>
      <c r="G113" s="46">
        <v>13.9</v>
      </c>
      <c r="H113" t="s">
        <v>842</v>
      </c>
      <c r="I113" t="e">
        <f t="shared" si="1"/>
        <v>#N/A</v>
      </c>
    </row>
    <row r="114" spans="2:9" ht="33.75" thickBot="1" x14ac:dyDescent="0.3">
      <c r="B114" s="46">
        <v>3</v>
      </c>
      <c r="C114" s="46" t="s">
        <v>625</v>
      </c>
      <c r="D114" s="47" t="s">
        <v>627</v>
      </c>
      <c r="E114" s="47" t="s">
        <v>819</v>
      </c>
      <c r="F114" s="47" t="s">
        <v>839</v>
      </c>
      <c r="G114" s="46">
        <v>95</v>
      </c>
      <c r="H114" t="s">
        <v>842</v>
      </c>
      <c r="I114" t="e">
        <f t="shared" si="1"/>
        <v>#N/A</v>
      </c>
    </row>
    <row r="115" spans="2:9" ht="17.25" thickBot="1" x14ac:dyDescent="0.3">
      <c r="B115" s="46">
        <v>3</v>
      </c>
      <c r="C115" s="46" t="s">
        <v>625</v>
      </c>
      <c r="D115" s="47" t="s">
        <v>628</v>
      </c>
      <c r="E115" s="47" t="s">
        <v>820</v>
      </c>
      <c r="F115" s="47" t="s">
        <v>840</v>
      </c>
      <c r="G115" s="46">
        <v>38.1</v>
      </c>
      <c r="H115" t="s">
        <v>842</v>
      </c>
      <c r="I115" t="e">
        <f t="shared" si="1"/>
        <v>#N/A</v>
      </c>
    </row>
    <row r="116" spans="2:9" ht="33.75" thickBot="1" x14ac:dyDescent="0.3">
      <c r="B116" s="46">
        <v>3</v>
      </c>
      <c r="C116" s="46" t="s">
        <v>625</v>
      </c>
      <c r="D116" s="47" t="s">
        <v>634</v>
      </c>
      <c r="E116" s="47" t="s">
        <v>823</v>
      </c>
      <c r="F116" s="47" t="s">
        <v>841</v>
      </c>
      <c r="G116" s="46">
        <v>25.6</v>
      </c>
      <c r="H116" t="s">
        <v>842</v>
      </c>
      <c r="I116" t="e">
        <f t="shared" si="1"/>
        <v>#N/A</v>
      </c>
    </row>
    <row r="117" spans="2:9" ht="33.75" thickBot="1" x14ac:dyDescent="0.3">
      <c r="B117" s="46">
        <v>3</v>
      </c>
      <c r="C117" s="46" t="s">
        <v>625</v>
      </c>
      <c r="D117" s="47" t="s">
        <v>669</v>
      </c>
      <c r="E117" s="47" t="s">
        <v>726</v>
      </c>
      <c r="F117" s="47" t="s">
        <v>640</v>
      </c>
      <c r="G117" s="46">
        <v>143.9</v>
      </c>
      <c r="H117" t="s">
        <v>842</v>
      </c>
      <c r="I117" t="e">
        <f t="shared" si="1"/>
        <v>#N/A</v>
      </c>
    </row>
  </sheetData>
  <autoFilter ref="B6:I117">
    <filterColumn colId="3">
      <colorFilter dxfId="29"/>
    </filterColumn>
  </autoFilter>
  <conditionalFormatting sqref="E7:E117">
    <cfRule type="containsText" dxfId="28" priority="1" operator="containsText" text="R-C318">
      <formula>NOT(ISERROR(SEARCH("R-C318",E7)))</formula>
    </cfRule>
    <cfRule type="containsText" dxfId="27" priority="2" operator="containsText" text="R-218">
      <formula>NOT(ISERROR(SEARCH("R-218",E7)))</formula>
    </cfRule>
    <cfRule type="containsText" dxfId="26" priority="3" operator="containsText" text="R-116">
      <formula>NOT(ISERROR(SEARCH("R-116",E7)))</formula>
    </cfRule>
    <cfRule type="containsText" dxfId="25" priority="4" operator="containsText" text="R-14">
      <formula>NOT(ISERROR(SEARCH("R-14",E7)))</formula>
    </cfRule>
    <cfRule type="containsText" dxfId="24" priority="5" operator="containsText" text="R-245FA">
      <formula>NOT(ISERROR(SEARCH("R-245FA",E7)))</formula>
    </cfRule>
    <cfRule type="containsText" dxfId="23" priority="6" operator="containsText" text="R-236FA">
      <formula>NOT(ISERROR(SEARCH("R-236FA",E7)))</formula>
    </cfRule>
    <cfRule type="containsText" dxfId="22" priority="7" operator="containsText" text="R-227EA">
      <formula>NOT(ISERROR(SEARCH("R-227EA",E7)))</formula>
    </cfRule>
    <cfRule type="containsText" dxfId="21" priority="8" operator="containsText" text="R-143A">
      <formula>NOT(ISERROR(SEARCH("R-143A",E7)))</formula>
    </cfRule>
    <cfRule type="containsText" dxfId="20" priority="9" operator="containsText" text="R-152A">
      <formula>NOT(ISERROR(SEARCH("R-152A",E7)))</formula>
    </cfRule>
    <cfRule type="containsText" dxfId="19" priority="10" operator="containsText" text="R-134A">
      <formula>NOT(ISERROR(SEARCH("R-134A",E7)))</formula>
    </cfRule>
    <cfRule type="containsText" dxfId="18" priority="11" operator="containsText" text="R-125">
      <formula>NOT(ISERROR(SEARCH("R-125",E7)))</formula>
    </cfRule>
    <cfRule type="containsText" dxfId="17" priority="12" operator="containsText" text="R-32">
      <formula>NOT(ISERROR(SEARCH("R-32",E7)))</formula>
    </cfRule>
    <cfRule type="containsText" dxfId="16" priority="13" operator="containsText" text="R-23">
      <formula>NOT(ISERROR(SEARCH("R-23",E7)))</formula>
    </cfRule>
  </conditionalFormatting>
  <conditionalFormatting sqref="G7:G117">
    <cfRule type="cellIs" dxfId="15" priority="14" operator="greaterThan">
      <formula>150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D3:Q166"/>
  <sheetViews>
    <sheetView topLeftCell="A19" workbookViewId="0">
      <selection activeCell="L3" sqref="L3"/>
    </sheetView>
  </sheetViews>
  <sheetFormatPr baseColWidth="10" defaultRowHeight="15" x14ac:dyDescent="0.25"/>
  <cols>
    <col min="7" max="7" width="24.42578125" customWidth="1"/>
    <col min="8" max="8" width="24.5703125" customWidth="1"/>
    <col min="9" max="9" width="11.42578125" style="61"/>
    <col min="10" max="10" width="11.85546875" bestFit="1" customWidth="1"/>
    <col min="15" max="15" width="24.5703125" customWidth="1"/>
  </cols>
  <sheetData>
    <row r="3" spans="4:17" ht="15.75" thickBot="1" x14ac:dyDescent="0.3"/>
    <row r="4" spans="4:17" ht="17.25" thickBot="1" x14ac:dyDescent="0.3">
      <c r="D4" s="40"/>
      <c r="E4" s="52"/>
      <c r="F4" s="43"/>
      <c r="G4" s="43"/>
      <c r="H4" s="43"/>
      <c r="I4" s="43"/>
    </row>
    <row r="5" spans="4:17" ht="100.5" thickBot="1" x14ac:dyDescent="0.3">
      <c r="D5" s="41"/>
      <c r="E5" s="53"/>
      <c r="F5" s="41"/>
      <c r="G5" s="41"/>
      <c r="H5" s="41"/>
      <c r="N5" s="60" t="s">
        <v>715</v>
      </c>
      <c r="O5" s="60" t="s">
        <v>716</v>
      </c>
      <c r="P5" s="60" t="s">
        <v>717</v>
      </c>
      <c r="Q5" s="60" t="s">
        <v>718</v>
      </c>
    </row>
    <row r="6" spans="4:17" ht="29.25" thickBot="1" x14ac:dyDescent="0.3">
      <c r="D6" s="41"/>
      <c r="E6" s="53"/>
      <c r="F6" s="44"/>
      <c r="G6" s="44"/>
      <c r="H6" s="41"/>
      <c r="I6" s="43"/>
      <c r="M6" t="e">
        <f>+VLOOKUP(P6,$I$8:$I$166,1,FALSE)</f>
        <v>#N/A</v>
      </c>
      <c r="N6" s="58" t="s">
        <v>719</v>
      </c>
      <c r="O6" s="57" t="s">
        <v>720</v>
      </c>
      <c r="P6" s="56">
        <v>22800</v>
      </c>
      <c r="Q6" s="57">
        <v>100</v>
      </c>
    </row>
    <row r="7" spans="4:17" ht="33.75" thickBot="1" x14ac:dyDescent="0.3">
      <c r="D7" s="42" t="s">
        <v>641</v>
      </c>
      <c r="E7" s="54" t="s">
        <v>645</v>
      </c>
      <c r="F7" s="42" t="s">
        <v>642</v>
      </c>
      <c r="G7" s="42" t="s">
        <v>655</v>
      </c>
      <c r="H7" s="42" t="s">
        <v>643</v>
      </c>
      <c r="I7" s="45" t="s">
        <v>644</v>
      </c>
      <c r="J7" t="s">
        <v>828</v>
      </c>
      <c r="L7" s="64" t="s">
        <v>122</v>
      </c>
      <c r="M7">
        <f t="shared" ref="M7:M30" si="0">+VLOOKUP(P7,$I$8:$I$166,1,FALSE)</f>
        <v>14800</v>
      </c>
      <c r="N7" s="58" t="s">
        <v>670</v>
      </c>
      <c r="O7" s="57" t="s">
        <v>671</v>
      </c>
      <c r="P7" s="56">
        <v>14800</v>
      </c>
      <c r="Q7" s="57">
        <v>100</v>
      </c>
    </row>
    <row r="8" spans="4:17" ht="17.25" hidden="1" customHeight="1" thickBot="1" x14ac:dyDescent="0.3">
      <c r="D8" s="46">
        <v>1</v>
      </c>
      <c r="E8" s="46" t="s">
        <v>352</v>
      </c>
      <c r="F8" s="47" t="s">
        <v>353</v>
      </c>
      <c r="G8" s="47" t="s">
        <v>354</v>
      </c>
      <c r="H8" s="47" t="s">
        <v>355</v>
      </c>
      <c r="I8" s="46">
        <v>4750</v>
      </c>
      <c r="L8" s="64" t="s">
        <v>123</v>
      </c>
      <c r="M8">
        <f t="shared" si="0"/>
        <v>675</v>
      </c>
      <c r="N8" s="58" t="s">
        <v>672</v>
      </c>
      <c r="O8" s="57" t="s">
        <v>673</v>
      </c>
      <c r="P8" s="59">
        <v>675</v>
      </c>
      <c r="Q8" s="57">
        <v>10.130000000000001</v>
      </c>
    </row>
    <row r="9" spans="4:17" ht="17.25" hidden="1" customHeight="1" thickBot="1" x14ac:dyDescent="0.3">
      <c r="D9" s="46">
        <v>1</v>
      </c>
      <c r="E9" s="46" t="s">
        <v>352</v>
      </c>
      <c r="F9" s="47" t="s">
        <v>357</v>
      </c>
      <c r="G9" s="47" t="s">
        <v>358</v>
      </c>
      <c r="H9" s="47" t="s">
        <v>359</v>
      </c>
      <c r="I9" s="46">
        <v>10900</v>
      </c>
      <c r="M9" t="e">
        <f t="shared" si="0"/>
        <v>#N/A</v>
      </c>
      <c r="N9" s="58" t="s">
        <v>674</v>
      </c>
      <c r="O9" s="57" t="s">
        <v>675</v>
      </c>
      <c r="P9" s="59">
        <v>92</v>
      </c>
      <c r="Q9" s="57" t="s">
        <v>484</v>
      </c>
    </row>
    <row r="10" spans="4:17" ht="17.25" hidden="1" customHeight="1" thickBot="1" x14ac:dyDescent="0.3">
      <c r="D10" s="46">
        <v>1</v>
      </c>
      <c r="E10" s="46" t="s">
        <v>352</v>
      </c>
      <c r="F10" s="47" t="s">
        <v>360</v>
      </c>
      <c r="G10" s="47" t="s">
        <v>361</v>
      </c>
      <c r="H10" s="47" t="s">
        <v>362</v>
      </c>
      <c r="I10" s="46">
        <v>1890</v>
      </c>
      <c r="M10" t="e">
        <f t="shared" si="0"/>
        <v>#N/A</v>
      </c>
      <c r="N10" s="58" t="s">
        <v>676</v>
      </c>
      <c r="O10" s="57" t="s">
        <v>677</v>
      </c>
      <c r="P10" s="56">
        <v>1640</v>
      </c>
      <c r="Q10" s="57">
        <v>24.6</v>
      </c>
    </row>
    <row r="11" spans="4:17" ht="17.25" hidden="1" customHeight="1" thickBot="1" x14ac:dyDescent="0.3">
      <c r="D11" s="46">
        <v>1</v>
      </c>
      <c r="E11" s="46" t="s">
        <v>352</v>
      </c>
      <c r="F11" s="47" t="s">
        <v>363</v>
      </c>
      <c r="G11" s="47" t="s">
        <v>364</v>
      </c>
      <c r="H11" s="47" t="s">
        <v>365</v>
      </c>
      <c r="I11" s="46">
        <v>14400</v>
      </c>
      <c r="L11" s="64" t="s">
        <v>127</v>
      </c>
      <c r="M11">
        <f t="shared" si="0"/>
        <v>3500</v>
      </c>
      <c r="N11" s="58" t="s">
        <v>678</v>
      </c>
      <c r="O11" s="57" t="s">
        <v>679</v>
      </c>
      <c r="P11" s="56">
        <v>3500</v>
      </c>
      <c r="Q11" s="57">
        <v>52.5</v>
      </c>
    </row>
    <row r="12" spans="4:17" ht="17.25" hidden="1" customHeight="1" thickBot="1" x14ac:dyDescent="0.3">
      <c r="D12" s="46">
        <v>1</v>
      </c>
      <c r="E12" s="46" t="s">
        <v>352</v>
      </c>
      <c r="F12" s="47" t="s">
        <v>366</v>
      </c>
      <c r="G12" s="47" t="s">
        <v>367</v>
      </c>
      <c r="H12" s="47" t="s">
        <v>368</v>
      </c>
      <c r="I12" s="46">
        <v>7140</v>
      </c>
      <c r="M12" t="e">
        <f t="shared" si="0"/>
        <v>#N/A</v>
      </c>
      <c r="N12" s="58" t="s">
        <v>680</v>
      </c>
      <c r="O12" s="57" t="s">
        <v>681</v>
      </c>
      <c r="P12" s="56">
        <v>1100</v>
      </c>
      <c r="Q12" s="57">
        <v>16.5</v>
      </c>
    </row>
    <row r="13" spans="4:17" ht="17.25" customHeight="1" thickBot="1" x14ac:dyDescent="0.3">
      <c r="D13" s="46">
        <v>1</v>
      </c>
      <c r="E13" s="46" t="s">
        <v>352</v>
      </c>
      <c r="F13" s="62" t="s">
        <v>140</v>
      </c>
      <c r="G13" s="62" t="s">
        <v>369</v>
      </c>
      <c r="H13" s="62" t="s">
        <v>829</v>
      </c>
      <c r="I13" s="63">
        <v>7390</v>
      </c>
      <c r="J13" t="s">
        <v>842</v>
      </c>
      <c r="L13" s="64" t="s">
        <v>129</v>
      </c>
      <c r="M13">
        <f t="shared" si="0"/>
        <v>1430</v>
      </c>
      <c r="N13" s="58" t="s">
        <v>682</v>
      </c>
      <c r="O13" s="57" t="s">
        <v>683</v>
      </c>
      <c r="P13" s="56">
        <v>1430</v>
      </c>
      <c r="Q13" s="57">
        <v>21.45</v>
      </c>
    </row>
    <row r="14" spans="4:17" ht="17.25" hidden="1" customHeight="1" thickBot="1" x14ac:dyDescent="0.3">
      <c r="D14" s="46">
        <v>1</v>
      </c>
      <c r="E14" s="46" t="s">
        <v>352</v>
      </c>
      <c r="F14" s="47" t="s">
        <v>370</v>
      </c>
      <c r="G14" s="47" t="s">
        <v>371</v>
      </c>
      <c r="H14" s="47" t="s">
        <v>372</v>
      </c>
      <c r="I14" s="46">
        <v>1810</v>
      </c>
      <c r="L14" s="64" t="s">
        <v>721</v>
      </c>
      <c r="M14">
        <f t="shared" si="0"/>
        <v>124</v>
      </c>
      <c r="N14" s="58" t="s">
        <v>684</v>
      </c>
      <c r="O14" s="57" t="s">
        <v>685</v>
      </c>
      <c r="P14" s="59">
        <v>124</v>
      </c>
      <c r="Q14" s="57" t="s">
        <v>484</v>
      </c>
    </row>
    <row r="15" spans="4:17" ht="17.25" thickBot="1" x14ac:dyDescent="0.3">
      <c r="D15" s="46">
        <v>1</v>
      </c>
      <c r="E15" s="46" t="s">
        <v>352</v>
      </c>
      <c r="F15" s="62" t="s">
        <v>122</v>
      </c>
      <c r="G15" s="62" t="s">
        <v>373</v>
      </c>
      <c r="H15" s="62" t="s">
        <v>374</v>
      </c>
      <c r="I15" s="63">
        <v>14800</v>
      </c>
      <c r="J15" t="s">
        <v>842</v>
      </c>
      <c r="M15" t="e">
        <f t="shared" si="0"/>
        <v>#N/A</v>
      </c>
      <c r="N15" s="58" t="s">
        <v>686</v>
      </c>
      <c r="O15" s="57" t="s">
        <v>687</v>
      </c>
      <c r="P15" s="59">
        <v>353</v>
      </c>
      <c r="Q15" s="57">
        <v>5.3</v>
      </c>
    </row>
    <row r="16" spans="4:17" ht="33.75" hidden="1" customHeight="1" thickBot="1" x14ac:dyDescent="0.3">
      <c r="D16" s="46">
        <v>1</v>
      </c>
      <c r="E16" s="46" t="s">
        <v>352</v>
      </c>
      <c r="F16" s="47" t="s">
        <v>375</v>
      </c>
      <c r="G16" s="47" t="s">
        <v>376</v>
      </c>
      <c r="H16" s="47" t="s">
        <v>377</v>
      </c>
      <c r="I16" s="46">
        <v>6130</v>
      </c>
      <c r="L16" s="64" t="s">
        <v>132</v>
      </c>
      <c r="M16">
        <f t="shared" si="0"/>
        <v>4470</v>
      </c>
      <c r="N16" s="58" t="s">
        <v>688</v>
      </c>
      <c r="O16" s="57" t="s">
        <v>689</v>
      </c>
      <c r="P16" s="56">
        <v>4470</v>
      </c>
      <c r="Q16" s="57">
        <v>67.05</v>
      </c>
    </row>
    <row r="17" spans="4:17" ht="33.75" hidden="1" customHeight="1" thickBot="1" x14ac:dyDescent="0.3">
      <c r="D17" s="46">
        <v>1</v>
      </c>
      <c r="E17" s="46" t="s">
        <v>352</v>
      </c>
      <c r="F17" s="47" t="s">
        <v>378</v>
      </c>
      <c r="G17" s="47" t="s">
        <v>379</v>
      </c>
      <c r="H17" s="47" t="s">
        <v>380</v>
      </c>
      <c r="I17" s="46">
        <v>10000</v>
      </c>
      <c r="L17" s="64" t="s">
        <v>133</v>
      </c>
      <c r="M17">
        <f t="shared" si="0"/>
        <v>3220</v>
      </c>
      <c r="N17" s="58" t="s">
        <v>690</v>
      </c>
      <c r="O17" s="57" t="s">
        <v>691</v>
      </c>
      <c r="P17" s="56">
        <v>3220</v>
      </c>
      <c r="Q17" s="57">
        <v>48.3</v>
      </c>
    </row>
    <row r="18" spans="4:17" ht="33.75" hidden="1" customHeight="1" thickBot="1" x14ac:dyDescent="0.3">
      <c r="D18" s="46">
        <v>1</v>
      </c>
      <c r="E18" s="46" t="s">
        <v>352</v>
      </c>
      <c r="F18" s="47" t="s">
        <v>381</v>
      </c>
      <c r="G18" s="47" t="s">
        <v>382</v>
      </c>
      <c r="H18" s="47" t="s">
        <v>383</v>
      </c>
      <c r="I18" s="46">
        <v>7370</v>
      </c>
      <c r="M18" t="e">
        <f t="shared" si="0"/>
        <v>#N/A</v>
      </c>
      <c r="N18" s="58" t="s">
        <v>692</v>
      </c>
      <c r="O18" s="57" t="s">
        <v>693</v>
      </c>
      <c r="P18" s="56">
        <v>1340</v>
      </c>
      <c r="Q18" s="57">
        <v>20.100000000000001</v>
      </c>
    </row>
    <row r="19" spans="4:17" ht="17.25" thickBot="1" x14ac:dyDescent="0.3">
      <c r="D19" s="46">
        <v>1</v>
      </c>
      <c r="E19" s="46" t="s">
        <v>352</v>
      </c>
      <c r="F19" s="62" t="s">
        <v>141</v>
      </c>
      <c r="G19" s="62" t="s">
        <v>384</v>
      </c>
      <c r="H19" s="62" t="s">
        <v>385</v>
      </c>
      <c r="I19" s="63">
        <v>12200</v>
      </c>
      <c r="J19" t="s">
        <v>842</v>
      </c>
      <c r="M19" t="e">
        <f t="shared" si="0"/>
        <v>#N/A</v>
      </c>
      <c r="N19" s="58" t="s">
        <v>694</v>
      </c>
      <c r="O19" s="57" t="s">
        <v>695</v>
      </c>
      <c r="P19" s="56">
        <v>1370</v>
      </c>
      <c r="Q19" s="57">
        <v>20.55</v>
      </c>
    </row>
    <row r="20" spans="4:17" ht="17.25" hidden="1" customHeight="1" thickBot="1" x14ac:dyDescent="0.3">
      <c r="D20" s="46">
        <v>1</v>
      </c>
      <c r="E20" s="46" t="s">
        <v>352</v>
      </c>
      <c r="F20" s="47" t="s">
        <v>386</v>
      </c>
      <c r="G20" s="47" t="s">
        <v>387</v>
      </c>
      <c r="H20" s="47" t="s">
        <v>388</v>
      </c>
      <c r="I20" s="46">
        <v>609</v>
      </c>
      <c r="L20" s="64" t="s">
        <v>136</v>
      </c>
      <c r="M20">
        <f t="shared" si="0"/>
        <v>9810</v>
      </c>
      <c r="N20" s="58" t="s">
        <v>696</v>
      </c>
      <c r="O20" s="57" t="s">
        <v>697</v>
      </c>
      <c r="P20" s="56">
        <v>9810</v>
      </c>
      <c r="Q20" s="57">
        <v>100</v>
      </c>
    </row>
    <row r="21" spans="4:17" ht="17.25" customHeight="1" thickBot="1" x14ac:dyDescent="0.3">
      <c r="D21" s="46">
        <v>1</v>
      </c>
      <c r="E21" s="46" t="s">
        <v>352</v>
      </c>
      <c r="F21" s="62" t="s">
        <v>127</v>
      </c>
      <c r="G21" s="62" t="s">
        <v>389</v>
      </c>
      <c r="H21" s="62" t="s">
        <v>830</v>
      </c>
      <c r="I21" s="63">
        <v>3500</v>
      </c>
      <c r="J21" t="s">
        <v>842</v>
      </c>
      <c r="M21" t="e">
        <f t="shared" si="0"/>
        <v>#N/A</v>
      </c>
      <c r="N21" s="58" t="s">
        <v>698</v>
      </c>
      <c r="O21" s="57" t="s">
        <v>699</v>
      </c>
      <c r="P21" s="59">
        <v>693</v>
      </c>
      <c r="Q21" s="57">
        <v>10.4</v>
      </c>
    </row>
    <row r="22" spans="4:17" ht="17.25" thickBot="1" x14ac:dyDescent="0.3">
      <c r="D22" s="46">
        <v>1</v>
      </c>
      <c r="E22" s="46" t="s">
        <v>352</v>
      </c>
      <c r="F22" s="62" t="s">
        <v>129</v>
      </c>
      <c r="G22" s="62" t="s">
        <v>390</v>
      </c>
      <c r="H22" s="62" t="s">
        <v>391</v>
      </c>
      <c r="I22" s="63">
        <v>1430</v>
      </c>
      <c r="J22" t="s">
        <v>842</v>
      </c>
      <c r="L22" s="64" t="s">
        <v>138</v>
      </c>
      <c r="M22">
        <f t="shared" si="0"/>
        <v>1030</v>
      </c>
      <c r="N22" s="58" t="s">
        <v>700</v>
      </c>
      <c r="O22" s="57" t="s">
        <v>701</v>
      </c>
      <c r="P22" s="56">
        <v>1030</v>
      </c>
      <c r="Q22" s="57">
        <v>15.45</v>
      </c>
    </row>
    <row r="23" spans="4:17" ht="17.25" thickBot="1" x14ac:dyDescent="0.3">
      <c r="D23" s="46">
        <v>1</v>
      </c>
      <c r="E23" s="46" t="s">
        <v>352</v>
      </c>
      <c r="F23" s="62" t="s">
        <v>142</v>
      </c>
      <c r="G23" s="62" t="s">
        <v>392</v>
      </c>
      <c r="H23" s="62" t="s">
        <v>393</v>
      </c>
      <c r="I23" s="63">
        <v>8830</v>
      </c>
      <c r="J23" t="s">
        <v>842</v>
      </c>
      <c r="M23" t="e">
        <f t="shared" si="0"/>
        <v>#N/A</v>
      </c>
      <c r="N23" s="58" t="s">
        <v>702</v>
      </c>
      <c r="O23" s="57" t="s">
        <v>703</v>
      </c>
      <c r="P23" s="59">
        <v>794</v>
      </c>
      <c r="Q23" s="57">
        <v>11.91</v>
      </c>
    </row>
    <row r="24" spans="4:17" ht="33.75" thickBot="1" x14ac:dyDescent="0.3">
      <c r="D24" s="46">
        <v>1</v>
      </c>
      <c r="E24" s="46" t="s">
        <v>352</v>
      </c>
      <c r="F24" s="62" t="s">
        <v>133</v>
      </c>
      <c r="G24" s="62" t="s">
        <v>394</v>
      </c>
      <c r="H24" s="62" t="s">
        <v>395</v>
      </c>
      <c r="I24" s="63">
        <v>3220</v>
      </c>
      <c r="J24" t="s">
        <v>842</v>
      </c>
      <c r="L24" s="64" t="s">
        <v>140</v>
      </c>
      <c r="M24">
        <f t="shared" si="0"/>
        <v>7390</v>
      </c>
      <c r="N24" s="58" t="s">
        <v>704</v>
      </c>
      <c r="O24" s="57" t="s">
        <v>705</v>
      </c>
      <c r="P24" s="56">
        <v>7390</v>
      </c>
      <c r="Q24" s="57">
        <v>100</v>
      </c>
    </row>
    <row r="25" spans="4:17" ht="17.25" thickBot="1" x14ac:dyDescent="0.3">
      <c r="D25" s="46">
        <v>1</v>
      </c>
      <c r="E25" s="46" t="s">
        <v>352</v>
      </c>
      <c r="F25" s="62" t="s">
        <v>136</v>
      </c>
      <c r="G25" s="62" t="s">
        <v>396</v>
      </c>
      <c r="H25" s="62" t="s">
        <v>397</v>
      </c>
      <c r="I25" s="63">
        <v>9810</v>
      </c>
      <c r="J25" t="s">
        <v>842</v>
      </c>
      <c r="L25" s="64" t="s">
        <v>141</v>
      </c>
      <c r="M25">
        <f t="shared" si="0"/>
        <v>12200</v>
      </c>
      <c r="N25" s="58" t="s">
        <v>706</v>
      </c>
      <c r="O25" s="57" t="s">
        <v>707</v>
      </c>
      <c r="P25" s="56">
        <v>12200</v>
      </c>
      <c r="Q25" s="57">
        <v>100</v>
      </c>
    </row>
    <row r="26" spans="4:17" ht="33.75" hidden="1" customHeight="1" thickBot="1" x14ac:dyDescent="0.3">
      <c r="D26" s="46">
        <v>1</v>
      </c>
      <c r="E26" s="46" t="s">
        <v>352</v>
      </c>
      <c r="F26" s="47" t="s">
        <v>724</v>
      </c>
      <c r="G26" s="47" t="s">
        <v>398</v>
      </c>
      <c r="H26" s="47" t="s">
        <v>399</v>
      </c>
      <c r="I26" s="46">
        <v>4.5</v>
      </c>
      <c r="L26" s="64" t="s">
        <v>142</v>
      </c>
      <c r="M26">
        <f t="shared" si="0"/>
        <v>8830</v>
      </c>
      <c r="N26" s="58" t="s">
        <v>708</v>
      </c>
      <c r="O26" s="57" t="s">
        <v>709</v>
      </c>
      <c r="P26" s="56">
        <v>8830</v>
      </c>
      <c r="Q26" s="57">
        <v>100</v>
      </c>
    </row>
    <row r="27" spans="4:17" ht="17.25" thickBot="1" x14ac:dyDescent="0.3">
      <c r="D27" s="46">
        <v>1</v>
      </c>
      <c r="E27" s="46" t="s">
        <v>352</v>
      </c>
      <c r="F27" s="62" t="s">
        <v>146</v>
      </c>
      <c r="G27" s="62" t="s">
        <v>400</v>
      </c>
      <c r="H27" s="62" t="s">
        <v>401</v>
      </c>
      <c r="I27" s="63">
        <v>10300</v>
      </c>
      <c r="J27" t="s">
        <v>842</v>
      </c>
      <c r="M27" t="e">
        <f t="shared" si="0"/>
        <v>#N/A</v>
      </c>
      <c r="N27" s="58" t="s">
        <v>710</v>
      </c>
      <c r="O27" s="57" t="s">
        <v>143</v>
      </c>
      <c r="P27" s="56">
        <v>8860</v>
      </c>
      <c r="Q27" s="57">
        <v>100</v>
      </c>
    </row>
    <row r="28" spans="4:17" ht="50.25" hidden="1" customHeight="1" thickBot="1" x14ac:dyDescent="0.3">
      <c r="D28" s="46">
        <v>1</v>
      </c>
      <c r="E28" s="46" t="s">
        <v>352</v>
      </c>
      <c r="F28" s="47" t="s">
        <v>402</v>
      </c>
      <c r="G28" s="47" t="s">
        <v>775</v>
      </c>
      <c r="H28" s="47" t="s">
        <v>403</v>
      </c>
      <c r="I28" s="46">
        <v>8077</v>
      </c>
      <c r="J28" t="s">
        <v>842</v>
      </c>
      <c r="M28" t="e">
        <f t="shared" si="0"/>
        <v>#N/A</v>
      </c>
      <c r="N28" s="58" t="s">
        <v>711</v>
      </c>
      <c r="O28" s="57" t="s">
        <v>144</v>
      </c>
      <c r="P28" s="56">
        <v>9160</v>
      </c>
      <c r="Q28" s="57">
        <v>100</v>
      </c>
    </row>
    <row r="29" spans="4:17" ht="33.75" hidden="1" customHeight="1" thickBot="1" x14ac:dyDescent="0.3">
      <c r="D29" s="46">
        <v>1</v>
      </c>
      <c r="E29" s="46" t="s">
        <v>352</v>
      </c>
      <c r="F29" s="47" t="s">
        <v>404</v>
      </c>
      <c r="G29" s="47" t="s">
        <v>646</v>
      </c>
      <c r="H29" s="47" t="s">
        <v>405</v>
      </c>
      <c r="I29" s="46">
        <v>4083</v>
      </c>
      <c r="M29" t="e">
        <f t="shared" si="0"/>
        <v>#N/A</v>
      </c>
      <c r="N29" s="58" t="s">
        <v>712</v>
      </c>
      <c r="O29" s="57" t="s">
        <v>145</v>
      </c>
      <c r="P29" s="56">
        <v>9300</v>
      </c>
      <c r="Q29" s="57">
        <v>100</v>
      </c>
    </row>
    <row r="30" spans="4:17" ht="50.25" hidden="1" customHeight="1" thickBot="1" x14ac:dyDescent="0.3">
      <c r="D30" s="46">
        <v>1</v>
      </c>
      <c r="E30" s="46" t="s">
        <v>352</v>
      </c>
      <c r="F30" s="47" t="s">
        <v>406</v>
      </c>
      <c r="G30" s="47" t="s">
        <v>647</v>
      </c>
      <c r="H30" s="47" t="s">
        <v>407</v>
      </c>
      <c r="I30" s="46">
        <v>4657</v>
      </c>
      <c r="L30" s="64" t="s">
        <v>146</v>
      </c>
      <c r="M30">
        <f t="shared" si="0"/>
        <v>10300</v>
      </c>
      <c r="N30" s="58" t="s">
        <v>713</v>
      </c>
      <c r="O30" s="57" t="s">
        <v>714</v>
      </c>
      <c r="P30" s="56">
        <v>10300</v>
      </c>
      <c r="Q30" s="57">
        <v>100</v>
      </c>
    </row>
    <row r="31" spans="4:17" ht="17.25" hidden="1" thickBot="1" x14ac:dyDescent="0.3">
      <c r="D31" s="46">
        <v>1</v>
      </c>
      <c r="E31" s="46" t="s">
        <v>352</v>
      </c>
      <c r="F31" s="47" t="s">
        <v>408</v>
      </c>
      <c r="G31" s="47" t="s">
        <v>656</v>
      </c>
      <c r="H31" s="47" t="s">
        <v>409</v>
      </c>
      <c r="I31" s="46">
        <v>14560</v>
      </c>
      <c r="J31" t="s">
        <v>842</v>
      </c>
    </row>
    <row r="32" spans="4:17" ht="17.25" hidden="1" thickBot="1" x14ac:dyDescent="0.3">
      <c r="D32" s="46">
        <v>1</v>
      </c>
      <c r="E32" s="46" t="s">
        <v>352</v>
      </c>
      <c r="F32" s="47" t="s">
        <v>410</v>
      </c>
      <c r="G32" s="47" t="s">
        <v>648</v>
      </c>
      <c r="H32" s="47" t="s">
        <v>411</v>
      </c>
      <c r="I32" s="46">
        <v>4143</v>
      </c>
      <c r="J32" t="s">
        <v>842</v>
      </c>
    </row>
    <row r="33" spans="4:10" ht="17.25" hidden="1" thickBot="1" x14ac:dyDescent="0.3">
      <c r="D33" s="46">
        <v>1</v>
      </c>
      <c r="E33" s="46" t="s">
        <v>352</v>
      </c>
      <c r="F33" s="47" t="s">
        <v>167</v>
      </c>
      <c r="G33" s="47" t="s">
        <v>737</v>
      </c>
      <c r="H33" s="47" t="s">
        <v>412</v>
      </c>
      <c r="I33" s="46">
        <v>3985</v>
      </c>
      <c r="J33" t="s">
        <v>842</v>
      </c>
    </row>
    <row r="34" spans="4:10" ht="17.25" hidden="1" thickBot="1" x14ac:dyDescent="0.3">
      <c r="D34" s="46">
        <v>1</v>
      </c>
      <c r="E34" s="46" t="s">
        <v>352</v>
      </c>
      <c r="F34" s="47" t="s">
        <v>168</v>
      </c>
      <c r="G34" s="47" t="s">
        <v>649</v>
      </c>
      <c r="H34" s="47" t="s">
        <v>413</v>
      </c>
      <c r="I34" s="46">
        <v>13210</v>
      </c>
      <c r="J34" t="s">
        <v>842</v>
      </c>
    </row>
    <row r="35" spans="4:10" ht="17.25" hidden="1" thickBot="1" x14ac:dyDescent="0.3">
      <c r="D35" s="46">
        <v>1</v>
      </c>
      <c r="E35" s="46" t="s">
        <v>352</v>
      </c>
      <c r="F35" s="47" t="s">
        <v>169</v>
      </c>
      <c r="G35" s="47" t="s">
        <v>650</v>
      </c>
      <c r="H35" s="47" t="s">
        <v>414</v>
      </c>
      <c r="I35" s="46">
        <v>13400</v>
      </c>
      <c r="J35" t="s">
        <v>842</v>
      </c>
    </row>
    <row r="36" spans="4:10" ht="17.25" hidden="1" thickBot="1" x14ac:dyDescent="0.3">
      <c r="D36" s="46">
        <v>1</v>
      </c>
      <c r="E36" s="46" t="s">
        <v>352</v>
      </c>
      <c r="F36" s="47" t="s">
        <v>415</v>
      </c>
      <c r="G36" s="47" t="s">
        <v>651</v>
      </c>
      <c r="H36" s="47" t="s">
        <v>416</v>
      </c>
      <c r="I36" s="46">
        <v>5741</v>
      </c>
      <c r="J36" t="s">
        <v>842</v>
      </c>
    </row>
    <row r="37" spans="4:10" ht="17.25" hidden="1" thickBot="1" x14ac:dyDescent="0.3">
      <c r="D37" s="46">
        <v>1</v>
      </c>
      <c r="E37" s="46" t="s">
        <v>352</v>
      </c>
      <c r="F37" s="47" t="s">
        <v>731</v>
      </c>
      <c r="G37" s="47" t="s">
        <v>776</v>
      </c>
      <c r="H37" s="47" t="s">
        <v>417</v>
      </c>
      <c r="I37" s="46">
        <v>631.4</v>
      </c>
      <c r="J37" t="s">
        <v>842</v>
      </c>
    </row>
    <row r="38" spans="4:10" ht="17.25" hidden="1" thickBot="1" x14ac:dyDescent="0.3">
      <c r="D38" s="46">
        <v>1</v>
      </c>
      <c r="E38" s="46" t="s">
        <v>352</v>
      </c>
      <c r="F38" s="47" t="s">
        <v>418</v>
      </c>
      <c r="G38" s="47" t="s">
        <v>419</v>
      </c>
      <c r="H38" s="47" t="s">
        <v>420</v>
      </c>
      <c r="I38" s="46">
        <v>0</v>
      </c>
    </row>
    <row r="39" spans="4:10" ht="17.25" hidden="1" thickBot="1" x14ac:dyDescent="0.3">
      <c r="D39" s="46">
        <v>1</v>
      </c>
      <c r="E39" s="46" t="s">
        <v>352</v>
      </c>
      <c r="F39" s="47" t="s">
        <v>421</v>
      </c>
      <c r="G39" s="47" t="s">
        <v>422</v>
      </c>
      <c r="H39" s="47" t="s">
        <v>423</v>
      </c>
      <c r="I39" s="46">
        <v>1</v>
      </c>
    </row>
    <row r="40" spans="4:10" ht="50.25" hidden="1" thickBot="1" x14ac:dyDescent="0.3">
      <c r="D40" s="46">
        <v>1</v>
      </c>
      <c r="E40" s="46" t="s">
        <v>424</v>
      </c>
      <c r="F40" s="47" t="s">
        <v>425</v>
      </c>
      <c r="G40" s="47" t="s">
        <v>777</v>
      </c>
      <c r="H40" s="47" t="s">
        <v>426</v>
      </c>
      <c r="I40" s="46">
        <v>1182</v>
      </c>
      <c r="J40" t="s">
        <v>842</v>
      </c>
    </row>
    <row r="41" spans="4:10" ht="33.75" hidden="1" thickBot="1" x14ac:dyDescent="0.3">
      <c r="D41" s="46">
        <v>1</v>
      </c>
      <c r="E41" s="46" t="s">
        <v>424</v>
      </c>
      <c r="F41" s="47" t="s">
        <v>427</v>
      </c>
      <c r="G41" s="47" t="s">
        <v>778</v>
      </c>
      <c r="H41" s="47" t="s">
        <v>428</v>
      </c>
      <c r="I41" s="46">
        <v>1288</v>
      </c>
      <c r="J41" t="s">
        <v>842</v>
      </c>
    </row>
    <row r="42" spans="4:10" ht="33.75" hidden="1" thickBot="1" x14ac:dyDescent="0.3">
      <c r="D42" s="46">
        <v>1</v>
      </c>
      <c r="E42" s="46" t="s">
        <v>424</v>
      </c>
      <c r="F42" s="47" t="s">
        <v>429</v>
      </c>
      <c r="G42" s="47" t="s">
        <v>779</v>
      </c>
      <c r="H42" s="47" t="s">
        <v>430</v>
      </c>
      <c r="I42" s="46">
        <v>932.6</v>
      </c>
      <c r="J42" t="s">
        <v>842</v>
      </c>
    </row>
    <row r="43" spans="4:10" ht="33.75" hidden="1" thickBot="1" x14ac:dyDescent="0.3">
      <c r="D43" s="46">
        <v>1</v>
      </c>
      <c r="E43" s="46" t="s">
        <v>424</v>
      </c>
      <c r="F43" s="47" t="s">
        <v>431</v>
      </c>
      <c r="G43" s="47" t="s">
        <v>652</v>
      </c>
      <c r="H43" s="47" t="s">
        <v>432</v>
      </c>
      <c r="I43" s="46">
        <v>2788</v>
      </c>
      <c r="J43" t="s">
        <v>842</v>
      </c>
    </row>
    <row r="44" spans="4:10" ht="33.75" hidden="1" thickBot="1" x14ac:dyDescent="0.3">
      <c r="D44" s="46">
        <v>1</v>
      </c>
      <c r="E44" s="46" t="s">
        <v>424</v>
      </c>
      <c r="F44" s="47" t="s">
        <v>433</v>
      </c>
      <c r="G44" s="47" t="s">
        <v>653</v>
      </c>
      <c r="H44" s="47" t="s">
        <v>432</v>
      </c>
      <c r="I44" s="46">
        <v>2416</v>
      </c>
      <c r="J44" t="s">
        <v>842</v>
      </c>
    </row>
    <row r="45" spans="4:10" ht="33.75" hidden="1" thickBot="1" x14ac:dyDescent="0.3">
      <c r="D45" s="46">
        <v>1</v>
      </c>
      <c r="E45" s="46" t="s">
        <v>424</v>
      </c>
      <c r="F45" s="47" t="s">
        <v>434</v>
      </c>
      <c r="G45" s="47" t="s">
        <v>654</v>
      </c>
      <c r="H45" s="47" t="s">
        <v>435</v>
      </c>
      <c r="I45" s="46">
        <v>3124</v>
      </c>
      <c r="J45" t="s">
        <v>842</v>
      </c>
    </row>
    <row r="46" spans="4:10" ht="33.75" hidden="1" thickBot="1" x14ac:dyDescent="0.3">
      <c r="D46" s="46">
        <v>1</v>
      </c>
      <c r="E46" s="46" t="s">
        <v>424</v>
      </c>
      <c r="F46" s="47" t="s">
        <v>436</v>
      </c>
      <c r="G46" s="47" t="s">
        <v>657</v>
      </c>
      <c r="H46" s="47" t="s">
        <v>435</v>
      </c>
      <c r="I46" s="46">
        <v>4457</v>
      </c>
      <c r="J46" t="s">
        <v>842</v>
      </c>
    </row>
    <row r="47" spans="4:10" ht="33.75" hidden="1" thickBot="1" x14ac:dyDescent="0.3">
      <c r="D47" s="46">
        <v>1</v>
      </c>
      <c r="E47" s="46" t="s">
        <v>437</v>
      </c>
      <c r="F47" s="47" t="s">
        <v>147</v>
      </c>
      <c r="G47" s="47" t="s">
        <v>738</v>
      </c>
      <c r="H47" s="47" t="s">
        <v>438</v>
      </c>
      <c r="I47" s="46">
        <v>3922</v>
      </c>
      <c r="J47" t="s">
        <v>842</v>
      </c>
    </row>
    <row r="48" spans="4:10" ht="33.75" hidden="1" thickBot="1" x14ac:dyDescent="0.3">
      <c r="D48" s="46">
        <v>1</v>
      </c>
      <c r="E48" s="46" t="s">
        <v>437</v>
      </c>
      <c r="F48" s="47" t="s">
        <v>439</v>
      </c>
      <c r="G48" s="47" t="s">
        <v>780</v>
      </c>
      <c r="H48" s="47" t="s">
        <v>440</v>
      </c>
      <c r="I48" s="46">
        <v>5328</v>
      </c>
      <c r="J48" t="s">
        <v>842</v>
      </c>
    </row>
    <row r="49" spans="4:10" ht="33.75" hidden="1" thickBot="1" x14ac:dyDescent="0.3">
      <c r="D49" s="46">
        <v>1</v>
      </c>
      <c r="E49" s="46" t="s">
        <v>437</v>
      </c>
      <c r="F49" s="47" t="s">
        <v>148</v>
      </c>
      <c r="G49" s="47" t="s">
        <v>739</v>
      </c>
      <c r="H49" s="47" t="s">
        <v>441</v>
      </c>
      <c r="I49" s="46">
        <v>2107</v>
      </c>
      <c r="J49" t="s">
        <v>842</v>
      </c>
    </row>
    <row r="50" spans="4:10" ht="33.75" hidden="1" thickBot="1" x14ac:dyDescent="0.3">
      <c r="D50" s="46">
        <v>1</v>
      </c>
      <c r="E50" s="46" t="s">
        <v>437</v>
      </c>
      <c r="F50" s="47" t="s">
        <v>149</v>
      </c>
      <c r="G50" s="47" t="s">
        <v>740</v>
      </c>
      <c r="H50" s="47" t="s">
        <v>441</v>
      </c>
      <c r="I50" s="46">
        <v>2804</v>
      </c>
      <c r="J50" t="s">
        <v>842</v>
      </c>
    </row>
    <row r="51" spans="4:10" ht="33.75" hidden="1" thickBot="1" x14ac:dyDescent="0.3">
      <c r="D51" s="46">
        <v>1</v>
      </c>
      <c r="E51" s="46" t="s">
        <v>437</v>
      </c>
      <c r="F51" s="47" t="s">
        <v>150</v>
      </c>
      <c r="G51" s="47" t="s">
        <v>741</v>
      </c>
      <c r="H51" s="47" t="s">
        <v>441</v>
      </c>
      <c r="I51" s="46">
        <v>1774</v>
      </c>
      <c r="J51" t="s">
        <v>842</v>
      </c>
    </row>
    <row r="52" spans="4:10" ht="33.75" hidden="1" thickBot="1" x14ac:dyDescent="0.3">
      <c r="D52" s="46">
        <v>1</v>
      </c>
      <c r="E52" s="46" t="s">
        <v>424</v>
      </c>
      <c r="F52" s="47" t="s">
        <v>442</v>
      </c>
      <c r="G52" s="47" t="s">
        <v>742</v>
      </c>
      <c r="H52" s="47" t="s">
        <v>441</v>
      </c>
      <c r="I52" s="46">
        <v>1627</v>
      </c>
      <c r="J52" t="s">
        <v>842</v>
      </c>
    </row>
    <row r="53" spans="4:10" ht="33.75" hidden="1" thickBot="1" x14ac:dyDescent="0.3">
      <c r="D53" s="46">
        <v>1</v>
      </c>
      <c r="E53" s="46" t="s">
        <v>424</v>
      </c>
      <c r="F53" s="47" t="s">
        <v>443</v>
      </c>
      <c r="G53" s="47" t="s">
        <v>781</v>
      </c>
      <c r="H53" s="47" t="s">
        <v>441</v>
      </c>
      <c r="I53" s="46">
        <v>1552</v>
      </c>
      <c r="J53" t="s">
        <v>842</v>
      </c>
    </row>
    <row r="54" spans="4:10" ht="33.75" hidden="1" thickBot="1" x14ac:dyDescent="0.3">
      <c r="D54" s="46">
        <v>1</v>
      </c>
      <c r="E54" s="46" t="s">
        <v>424</v>
      </c>
      <c r="F54" s="47" t="s">
        <v>151</v>
      </c>
      <c r="G54" s="47" t="s">
        <v>743</v>
      </c>
      <c r="H54" s="47" t="s">
        <v>441</v>
      </c>
      <c r="I54" s="46">
        <v>1825</v>
      </c>
      <c r="J54" t="s">
        <v>842</v>
      </c>
    </row>
    <row r="55" spans="4:10" ht="33.75" hidden="1" thickBot="1" x14ac:dyDescent="0.3">
      <c r="D55" s="46">
        <v>1</v>
      </c>
      <c r="E55" s="46" t="s">
        <v>424</v>
      </c>
      <c r="F55" s="47" t="s">
        <v>444</v>
      </c>
      <c r="G55" s="47" t="s">
        <v>744</v>
      </c>
      <c r="H55" s="47" t="s">
        <v>445</v>
      </c>
      <c r="I55" s="46">
        <v>1495.13</v>
      </c>
      <c r="J55" t="s">
        <v>842</v>
      </c>
    </row>
    <row r="56" spans="4:10" ht="33.75" hidden="1" thickBot="1" x14ac:dyDescent="0.3">
      <c r="D56" s="46">
        <v>1</v>
      </c>
      <c r="E56" s="46" t="s">
        <v>437</v>
      </c>
      <c r="F56" s="47" t="s">
        <v>446</v>
      </c>
      <c r="G56" s="47" t="s">
        <v>745</v>
      </c>
      <c r="H56" s="47" t="s">
        <v>447</v>
      </c>
      <c r="I56" s="46">
        <v>3152</v>
      </c>
      <c r="J56" t="s">
        <v>842</v>
      </c>
    </row>
    <row r="57" spans="4:10" ht="33.75" hidden="1" thickBot="1" x14ac:dyDescent="0.3">
      <c r="D57" s="46">
        <v>1</v>
      </c>
      <c r="E57" s="46" t="s">
        <v>437</v>
      </c>
      <c r="F57" s="47" t="s">
        <v>448</v>
      </c>
      <c r="G57" s="47" t="s">
        <v>782</v>
      </c>
      <c r="H57" s="47" t="s">
        <v>449</v>
      </c>
      <c r="I57" s="46">
        <v>1585</v>
      </c>
      <c r="J57" t="s">
        <v>842</v>
      </c>
    </row>
    <row r="58" spans="4:10" ht="33.75" hidden="1" thickBot="1" x14ac:dyDescent="0.3">
      <c r="D58" s="46">
        <v>1</v>
      </c>
      <c r="E58" s="46" t="s">
        <v>437</v>
      </c>
      <c r="F58" s="47" t="s">
        <v>450</v>
      </c>
      <c r="G58" s="47" t="s">
        <v>783</v>
      </c>
      <c r="H58" s="47" t="s">
        <v>449</v>
      </c>
      <c r="I58" s="46">
        <v>1560</v>
      </c>
      <c r="J58" t="s">
        <v>842</v>
      </c>
    </row>
    <row r="59" spans="4:10" ht="17.25" hidden="1" thickBot="1" x14ac:dyDescent="0.3">
      <c r="D59" s="46">
        <v>1</v>
      </c>
      <c r="E59" s="46" t="s">
        <v>437</v>
      </c>
      <c r="F59" s="47" t="s">
        <v>152</v>
      </c>
      <c r="G59" s="47" t="s">
        <v>658</v>
      </c>
      <c r="H59" s="47" t="s">
        <v>451</v>
      </c>
      <c r="I59" s="46">
        <v>2088</v>
      </c>
      <c r="J59" t="s">
        <v>842</v>
      </c>
    </row>
    <row r="60" spans="4:10" ht="17.25" hidden="1" thickBot="1" x14ac:dyDescent="0.3">
      <c r="D60" s="46">
        <v>1</v>
      </c>
      <c r="E60" s="46" t="s">
        <v>437</v>
      </c>
      <c r="F60" s="47" t="s">
        <v>153</v>
      </c>
      <c r="G60" s="47" t="s">
        <v>659</v>
      </c>
      <c r="H60" s="47" t="s">
        <v>451</v>
      </c>
      <c r="I60" s="46">
        <v>2229</v>
      </c>
      <c r="J60" t="s">
        <v>842</v>
      </c>
    </row>
    <row r="61" spans="4:10" ht="33.75" hidden="1" thickBot="1" x14ac:dyDescent="0.3">
      <c r="D61" s="46">
        <v>1</v>
      </c>
      <c r="E61" s="46" t="s">
        <v>424</v>
      </c>
      <c r="F61" s="47" t="s">
        <v>661</v>
      </c>
      <c r="G61" s="47" t="s">
        <v>660</v>
      </c>
      <c r="H61" s="47" t="s">
        <v>452</v>
      </c>
      <c r="I61" s="46">
        <v>1191.3499999999999</v>
      </c>
    </row>
    <row r="62" spans="4:10" ht="33.75" hidden="1" thickBot="1" x14ac:dyDescent="0.3">
      <c r="D62" s="46">
        <v>1</v>
      </c>
      <c r="E62" s="46" t="s">
        <v>424</v>
      </c>
      <c r="F62" s="47" t="s">
        <v>662</v>
      </c>
      <c r="G62" s="47" t="s">
        <v>746</v>
      </c>
      <c r="H62" s="47" t="s">
        <v>453</v>
      </c>
      <c r="I62" s="46">
        <v>2643.26</v>
      </c>
      <c r="J62" t="s">
        <v>842</v>
      </c>
    </row>
    <row r="63" spans="4:10" ht="33.75" hidden="1" thickBot="1" x14ac:dyDescent="0.3">
      <c r="D63" s="46">
        <v>1</v>
      </c>
      <c r="E63" s="46" t="s">
        <v>424</v>
      </c>
      <c r="F63" s="47" t="s">
        <v>454</v>
      </c>
      <c r="G63" s="47" t="s">
        <v>784</v>
      </c>
      <c r="H63" s="47" t="s">
        <v>455</v>
      </c>
      <c r="I63" s="46">
        <v>1478</v>
      </c>
      <c r="J63" t="s">
        <v>842</v>
      </c>
    </row>
    <row r="64" spans="4:10" ht="33.75" hidden="1" thickBot="1" x14ac:dyDescent="0.3">
      <c r="D64" s="46">
        <v>1</v>
      </c>
      <c r="E64" s="46" t="s">
        <v>424</v>
      </c>
      <c r="F64" s="47" t="s">
        <v>456</v>
      </c>
      <c r="G64" s="47" t="s">
        <v>785</v>
      </c>
      <c r="H64" s="47" t="s">
        <v>455</v>
      </c>
      <c r="I64" s="46">
        <v>1362</v>
      </c>
      <c r="J64" t="s">
        <v>842</v>
      </c>
    </row>
    <row r="65" spans="4:10" ht="33.75" hidden="1" thickBot="1" x14ac:dyDescent="0.3">
      <c r="D65" s="46">
        <v>1</v>
      </c>
      <c r="E65" s="46" t="s">
        <v>424</v>
      </c>
      <c r="F65" s="47" t="s">
        <v>457</v>
      </c>
      <c r="G65" s="47" t="s">
        <v>747</v>
      </c>
      <c r="H65" s="47" t="s">
        <v>458</v>
      </c>
      <c r="I65" s="46">
        <v>1084</v>
      </c>
      <c r="J65" t="s">
        <v>842</v>
      </c>
    </row>
    <row r="66" spans="4:10" ht="33.75" hidden="1" thickBot="1" x14ac:dyDescent="0.3">
      <c r="D66" s="46">
        <v>1</v>
      </c>
      <c r="E66" s="46" t="s">
        <v>424</v>
      </c>
      <c r="F66" s="47" t="s">
        <v>155</v>
      </c>
      <c r="G66" s="47" t="s">
        <v>748</v>
      </c>
      <c r="H66" s="47" t="s">
        <v>459</v>
      </c>
      <c r="I66" s="46">
        <v>2346</v>
      </c>
      <c r="J66" t="s">
        <v>842</v>
      </c>
    </row>
    <row r="67" spans="4:10" ht="33.75" hidden="1" thickBot="1" x14ac:dyDescent="0.3">
      <c r="D67" s="46">
        <v>1</v>
      </c>
      <c r="E67" s="46" t="s">
        <v>460</v>
      </c>
      <c r="F67" s="47" t="s">
        <v>156</v>
      </c>
      <c r="G67" s="47" t="s">
        <v>749</v>
      </c>
      <c r="H67" s="47" t="s">
        <v>459</v>
      </c>
      <c r="I67" s="46">
        <v>3027</v>
      </c>
      <c r="J67" t="s">
        <v>842</v>
      </c>
    </row>
    <row r="68" spans="4:10" ht="33.75" hidden="1" thickBot="1" x14ac:dyDescent="0.3">
      <c r="D68" s="46">
        <v>1</v>
      </c>
      <c r="E68" s="46" t="s">
        <v>424</v>
      </c>
      <c r="F68" s="47" t="s">
        <v>461</v>
      </c>
      <c r="G68" s="47" t="s">
        <v>750</v>
      </c>
      <c r="H68" s="47" t="s">
        <v>459</v>
      </c>
      <c r="I68" s="48">
        <v>1809</v>
      </c>
      <c r="J68" t="s">
        <v>842</v>
      </c>
    </row>
    <row r="69" spans="4:10" ht="33.75" hidden="1" thickBot="1" x14ac:dyDescent="0.3">
      <c r="D69" s="46">
        <v>1</v>
      </c>
      <c r="E69" s="46" t="s">
        <v>424</v>
      </c>
      <c r="F69" s="47" t="s">
        <v>462</v>
      </c>
      <c r="G69" s="47" t="s">
        <v>722</v>
      </c>
      <c r="H69" s="47" t="s">
        <v>463</v>
      </c>
      <c r="I69" s="48">
        <v>3804.85</v>
      </c>
      <c r="J69" t="s">
        <v>842</v>
      </c>
    </row>
    <row r="70" spans="4:10" ht="33.75" hidden="1" thickBot="1" x14ac:dyDescent="0.3">
      <c r="D70" s="46">
        <v>1</v>
      </c>
      <c r="E70" s="46" t="s">
        <v>424</v>
      </c>
      <c r="F70" s="47" t="s">
        <v>464</v>
      </c>
      <c r="G70" s="47" t="s">
        <v>786</v>
      </c>
      <c r="H70" s="47" t="s">
        <v>465</v>
      </c>
      <c r="I70" s="48">
        <v>1536</v>
      </c>
      <c r="J70" t="s">
        <v>842</v>
      </c>
    </row>
    <row r="71" spans="4:10" ht="17.25" hidden="1" thickBot="1" x14ac:dyDescent="0.3">
      <c r="D71" s="46">
        <v>1</v>
      </c>
      <c r="E71" s="46" t="s">
        <v>424</v>
      </c>
      <c r="F71" s="47" t="s">
        <v>466</v>
      </c>
      <c r="G71" s="47" t="s">
        <v>751</v>
      </c>
      <c r="H71" s="47" t="s">
        <v>467</v>
      </c>
      <c r="I71" s="48">
        <v>2631</v>
      </c>
      <c r="J71" t="s">
        <v>842</v>
      </c>
    </row>
    <row r="72" spans="4:10" ht="17.25" hidden="1" thickBot="1" x14ac:dyDescent="0.3">
      <c r="D72" s="46">
        <v>1</v>
      </c>
      <c r="E72" s="46" t="s">
        <v>424</v>
      </c>
      <c r="F72" s="47" t="s">
        <v>468</v>
      </c>
      <c r="G72" s="47" t="s">
        <v>752</v>
      </c>
      <c r="H72" s="47" t="s">
        <v>467</v>
      </c>
      <c r="I72" s="46">
        <v>3190</v>
      </c>
      <c r="J72" t="s">
        <v>842</v>
      </c>
    </row>
    <row r="73" spans="4:10" ht="33.75" hidden="1" thickBot="1" x14ac:dyDescent="0.3">
      <c r="D73" s="46">
        <v>1</v>
      </c>
      <c r="E73" s="46" t="s">
        <v>424</v>
      </c>
      <c r="F73" s="47" t="s">
        <v>157</v>
      </c>
      <c r="G73" s="47" t="s">
        <v>753</v>
      </c>
      <c r="H73" s="49" t="s">
        <v>469</v>
      </c>
      <c r="I73" s="46">
        <v>3143</v>
      </c>
      <c r="J73" t="s">
        <v>842</v>
      </c>
    </row>
    <row r="74" spans="4:10" ht="33.75" hidden="1" thickBot="1" x14ac:dyDescent="0.3">
      <c r="D74" s="46">
        <v>1</v>
      </c>
      <c r="E74" s="46" t="s">
        <v>424</v>
      </c>
      <c r="F74" s="47" t="s">
        <v>470</v>
      </c>
      <c r="G74" s="47" t="s">
        <v>754</v>
      </c>
      <c r="H74" s="49" t="s">
        <v>471</v>
      </c>
      <c r="I74" s="46">
        <v>2526</v>
      </c>
      <c r="J74" t="s">
        <v>842</v>
      </c>
    </row>
    <row r="75" spans="4:10" ht="33.75" hidden="1" thickBot="1" x14ac:dyDescent="0.3">
      <c r="D75" s="46">
        <v>1</v>
      </c>
      <c r="E75" s="46" t="s">
        <v>424</v>
      </c>
      <c r="F75" s="47" t="s">
        <v>472</v>
      </c>
      <c r="G75" s="47" t="s">
        <v>755</v>
      </c>
      <c r="H75" s="49" t="s">
        <v>471</v>
      </c>
      <c r="I75" s="46">
        <v>3085</v>
      </c>
      <c r="J75" t="s">
        <v>842</v>
      </c>
    </row>
    <row r="76" spans="4:10" ht="33.75" hidden="1" thickBot="1" x14ac:dyDescent="0.3">
      <c r="D76" s="46">
        <v>1</v>
      </c>
      <c r="E76" s="46" t="s">
        <v>473</v>
      </c>
      <c r="F76" s="47" t="s">
        <v>158</v>
      </c>
      <c r="G76" s="47" t="s">
        <v>756</v>
      </c>
      <c r="H76" s="49" t="s">
        <v>474</v>
      </c>
      <c r="I76" s="46">
        <v>2729</v>
      </c>
      <c r="J76" t="s">
        <v>842</v>
      </c>
    </row>
    <row r="77" spans="4:10" ht="33.75" hidden="1" thickBot="1" x14ac:dyDescent="0.3">
      <c r="D77" s="46">
        <v>1</v>
      </c>
      <c r="E77" s="46" t="s">
        <v>424</v>
      </c>
      <c r="F77" s="47" t="s">
        <v>475</v>
      </c>
      <c r="G77" s="47" t="s">
        <v>757</v>
      </c>
      <c r="H77" s="49" t="s">
        <v>471</v>
      </c>
      <c r="I77" s="46">
        <v>2592</v>
      </c>
      <c r="J77" t="s">
        <v>842</v>
      </c>
    </row>
    <row r="78" spans="4:10" ht="33.75" hidden="1" thickBot="1" x14ac:dyDescent="0.3">
      <c r="D78" s="46">
        <v>1</v>
      </c>
      <c r="E78" s="46" t="s">
        <v>424</v>
      </c>
      <c r="F78" s="47" t="s">
        <v>476</v>
      </c>
      <c r="G78" s="47" t="s">
        <v>787</v>
      </c>
      <c r="H78" s="49" t="s">
        <v>477</v>
      </c>
      <c r="I78" s="46">
        <v>2280</v>
      </c>
      <c r="J78" t="s">
        <v>842</v>
      </c>
    </row>
    <row r="79" spans="4:10" ht="50.25" hidden="1" thickBot="1" x14ac:dyDescent="0.3">
      <c r="D79" s="46">
        <v>1</v>
      </c>
      <c r="E79" s="46" t="s">
        <v>424</v>
      </c>
      <c r="F79" s="47" t="s">
        <v>159</v>
      </c>
      <c r="G79" s="47" t="s">
        <v>788</v>
      </c>
      <c r="H79" s="47" t="s">
        <v>478</v>
      </c>
      <c r="I79" s="46">
        <v>2440</v>
      </c>
      <c r="J79" t="s">
        <v>842</v>
      </c>
    </row>
    <row r="80" spans="4:10" ht="33.75" hidden="1" thickBot="1" x14ac:dyDescent="0.3">
      <c r="D80" s="46">
        <v>1</v>
      </c>
      <c r="E80" s="46" t="s">
        <v>424</v>
      </c>
      <c r="F80" s="47" t="s">
        <v>479</v>
      </c>
      <c r="G80" s="47" t="s">
        <v>789</v>
      </c>
      <c r="H80" s="47" t="s">
        <v>480</v>
      </c>
      <c r="I80" s="46">
        <v>1505</v>
      </c>
      <c r="J80" t="s">
        <v>842</v>
      </c>
    </row>
    <row r="81" spans="4:10" ht="33.75" hidden="1" thickBot="1" x14ac:dyDescent="0.3">
      <c r="D81" s="46">
        <v>1</v>
      </c>
      <c r="E81" s="46" t="s">
        <v>424</v>
      </c>
      <c r="F81" s="47" t="s">
        <v>160</v>
      </c>
      <c r="G81" s="47" t="s">
        <v>758</v>
      </c>
      <c r="H81" s="47" t="s">
        <v>481</v>
      </c>
      <c r="I81" s="46">
        <v>1508</v>
      </c>
      <c r="J81" t="s">
        <v>842</v>
      </c>
    </row>
    <row r="82" spans="4:10" ht="50.25" hidden="1" thickBot="1" x14ac:dyDescent="0.3">
      <c r="D82" s="46">
        <v>1</v>
      </c>
      <c r="E82" s="46" t="s">
        <v>424</v>
      </c>
      <c r="F82" s="47" t="s">
        <v>482</v>
      </c>
      <c r="G82" s="47" t="s">
        <v>790</v>
      </c>
      <c r="H82" s="47" t="s">
        <v>483</v>
      </c>
      <c r="I82" s="46">
        <v>1622.91</v>
      </c>
      <c r="J82" t="s">
        <v>842</v>
      </c>
    </row>
    <row r="83" spans="4:10" ht="33.75" hidden="1" thickBot="1" x14ac:dyDescent="0.3">
      <c r="D83" s="46">
        <v>1</v>
      </c>
      <c r="E83" s="46" t="s">
        <v>424</v>
      </c>
      <c r="F83" s="47" t="s">
        <v>161</v>
      </c>
      <c r="G83" s="47" t="s">
        <v>759</v>
      </c>
      <c r="H83" s="47" t="s">
        <v>485</v>
      </c>
      <c r="I83" s="46">
        <v>2138</v>
      </c>
      <c r="J83" t="s">
        <v>842</v>
      </c>
    </row>
    <row r="84" spans="4:10" ht="33.75" hidden="1" thickBot="1" x14ac:dyDescent="0.3">
      <c r="D84" s="46">
        <v>1</v>
      </c>
      <c r="E84" s="46" t="s">
        <v>424</v>
      </c>
      <c r="F84" s="47" t="s">
        <v>162</v>
      </c>
      <c r="G84" s="47" t="s">
        <v>760</v>
      </c>
      <c r="H84" s="47" t="s">
        <v>486</v>
      </c>
      <c r="I84" s="46">
        <v>3607</v>
      </c>
      <c r="J84" t="s">
        <v>842</v>
      </c>
    </row>
    <row r="85" spans="4:10" ht="33.75" hidden="1" thickBot="1" x14ac:dyDescent="0.3">
      <c r="D85" s="46">
        <v>1</v>
      </c>
      <c r="E85" s="46" t="s">
        <v>424</v>
      </c>
      <c r="F85" s="47" t="s">
        <v>163</v>
      </c>
      <c r="G85" s="47" t="s">
        <v>761</v>
      </c>
      <c r="H85" s="47" t="s">
        <v>487</v>
      </c>
      <c r="I85" s="46">
        <v>3245</v>
      </c>
      <c r="J85" t="s">
        <v>842</v>
      </c>
    </row>
    <row r="86" spans="4:10" ht="50.25" hidden="1" thickBot="1" x14ac:dyDescent="0.3">
      <c r="D86" s="46">
        <v>1</v>
      </c>
      <c r="E86" s="46" t="s">
        <v>424</v>
      </c>
      <c r="F86" s="47" t="s">
        <v>164</v>
      </c>
      <c r="G86" s="47" t="s">
        <v>723</v>
      </c>
      <c r="H86" s="47" t="s">
        <v>488</v>
      </c>
      <c r="I86" s="46">
        <v>1805</v>
      </c>
      <c r="J86" t="s">
        <v>842</v>
      </c>
    </row>
    <row r="87" spans="4:10" ht="33.75" hidden="1" thickBot="1" x14ac:dyDescent="0.3">
      <c r="D87" s="46">
        <v>1</v>
      </c>
      <c r="E87" s="46" t="s">
        <v>424</v>
      </c>
      <c r="F87" s="47" t="s">
        <v>663</v>
      </c>
      <c r="G87" s="47" t="s">
        <v>762</v>
      </c>
      <c r="H87" s="47" t="s">
        <v>489</v>
      </c>
      <c r="I87" s="46">
        <v>1953.7</v>
      </c>
      <c r="J87" t="s">
        <v>842</v>
      </c>
    </row>
    <row r="88" spans="4:10" ht="66.75" hidden="1" thickBot="1" x14ac:dyDescent="0.3">
      <c r="D88" s="46">
        <v>1</v>
      </c>
      <c r="E88" s="46" t="s">
        <v>424</v>
      </c>
      <c r="F88" s="47" t="s">
        <v>165</v>
      </c>
      <c r="G88" s="47" t="s">
        <v>763</v>
      </c>
      <c r="H88" s="47" t="s">
        <v>490</v>
      </c>
      <c r="I88" s="46">
        <v>2265</v>
      </c>
      <c r="J88" t="s">
        <v>842</v>
      </c>
    </row>
    <row r="89" spans="4:10" ht="66.75" hidden="1" thickBot="1" x14ac:dyDescent="0.3">
      <c r="D89" s="46">
        <v>1</v>
      </c>
      <c r="E89" s="46" t="s">
        <v>424</v>
      </c>
      <c r="F89" s="47" t="s">
        <v>491</v>
      </c>
      <c r="G89" s="47" t="s">
        <v>791</v>
      </c>
      <c r="H89" s="47" t="s">
        <v>492</v>
      </c>
      <c r="I89" s="46">
        <v>1765.4</v>
      </c>
      <c r="J89" t="s">
        <v>842</v>
      </c>
    </row>
    <row r="90" spans="4:10" ht="50.25" hidden="1" thickBot="1" x14ac:dyDescent="0.3">
      <c r="D90" s="46">
        <v>1</v>
      </c>
      <c r="E90" s="46" t="s">
        <v>424</v>
      </c>
      <c r="F90" s="47" t="s">
        <v>166</v>
      </c>
      <c r="G90" s="47" t="s">
        <v>764</v>
      </c>
      <c r="H90" s="47" t="s">
        <v>493</v>
      </c>
      <c r="I90" s="46">
        <v>1888</v>
      </c>
      <c r="J90" t="s">
        <v>842</v>
      </c>
    </row>
    <row r="91" spans="4:10" ht="50.25" hidden="1" thickBot="1" x14ac:dyDescent="0.3">
      <c r="D91" s="46">
        <v>1</v>
      </c>
      <c r="E91" s="46" t="s">
        <v>424</v>
      </c>
      <c r="F91" s="47" t="s">
        <v>494</v>
      </c>
      <c r="G91" s="47" t="s">
        <v>792</v>
      </c>
      <c r="H91" s="47" t="s">
        <v>495</v>
      </c>
      <c r="I91" s="46">
        <v>1387</v>
      </c>
      <c r="J91" t="s">
        <v>842</v>
      </c>
    </row>
    <row r="92" spans="4:10" ht="33.75" hidden="1" thickBot="1" x14ac:dyDescent="0.3">
      <c r="D92" s="46">
        <v>1</v>
      </c>
      <c r="E92" s="46" t="s">
        <v>424</v>
      </c>
      <c r="F92" s="47" t="s">
        <v>496</v>
      </c>
      <c r="G92" s="47" t="s">
        <v>793</v>
      </c>
      <c r="H92" s="47" t="s">
        <v>497</v>
      </c>
      <c r="I92" s="46">
        <v>1397</v>
      </c>
      <c r="J92" t="s">
        <v>842</v>
      </c>
    </row>
    <row r="93" spans="4:10" ht="33.75" hidden="1" thickBot="1" x14ac:dyDescent="0.3">
      <c r="D93" s="46">
        <v>1</v>
      </c>
      <c r="E93" s="46" t="s">
        <v>424</v>
      </c>
      <c r="F93" s="47" t="s">
        <v>498</v>
      </c>
      <c r="G93" s="47" t="s">
        <v>794</v>
      </c>
      <c r="H93" s="47" t="s">
        <v>499</v>
      </c>
      <c r="I93" s="46">
        <v>604.70000000000005</v>
      </c>
      <c r="J93" t="s">
        <v>842</v>
      </c>
    </row>
    <row r="94" spans="4:10" ht="33.75" hidden="1" thickBot="1" x14ac:dyDescent="0.3">
      <c r="D94" s="46">
        <v>1</v>
      </c>
      <c r="E94" s="46" t="s">
        <v>424</v>
      </c>
      <c r="F94" s="47" t="s">
        <v>500</v>
      </c>
      <c r="G94" s="47" t="s">
        <v>795</v>
      </c>
      <c r="H94" s="47" t="s">
        <v>501</v>
      </c>
      <c r="I94" s="46">
        <v>2140</v>
      </c>
      <c r="J94" t="s">
        <v>842</v>
      </c>
    </row>
    <row r="95" spans="4:10" ht="33.75" hidden="1" thickBot="1" x14ac:dyDescent="0.3">
      <c r="D95" s="46">
        <v>1</v>
      </c>
      <c r="E95" s="46" t="s">
        <v>424</v>
      </c>
      <c r="F95" s="47" t="s">
        <v>664</v>
      </c>
      <c r="G95" s="47" t="s">
        <v>765</v>
      </c>
      <c r="H95" s="47" t="s">
        <v>502</v>
      </c>
      <c r="I95" s="46">
        <v>1444.47</v>
      </c>
      <c r="J95" t="s">
        <v>842</v>
      </c>
    </row>
    <row r="96" spans="4:10" ht="33.75" hidden="1" thickBot="1" x14ac:dyDescent="0.3">
      <c r="D96" s="46">
        <v>1</v>
      </c>
      <c r="E96" s="46" t="s">
        <v>424</v>
      </c>
      <c r="F96" s="47" t="s">
        <v>503</v>
      </c>
      <c r="G96" s="47" t="s">
        <v>796</v>
      </c>
      <c r="H96" s="47" t="s">
        <v>504</v>
      </c>
      <c r="I96" s="46">
        <v>1291.1199999999999</v>
      </c>
      <c r="J96" t="s">
        <v>842</v>
      </c>
    </row>
    <row r="97" spans="4:10" ht="66.75" hidden="1" thickBot="1" x14ac:dyDescent="0.3">
      <c r="D97" s="46">
        <v>1</v>
      </c>
      <c r="E97" s="46" t="s">
        <v>424</v>
      </c>
      <c r="F97" s="47" t="s">
        <v>665</v>
      </c>
      <c r="G97" s="47" t="s">
        <v>797</v>
      </c>
      <c r="H97" s="47" t="s">
        <v>505</v>
      </c>
      <c r="I97" s="46">
        <v>746</v>
      </c>
      <c r="J97" t="s">
        <v>842</v>
      </c>
    </row>
    <row r="98" spans="4:10" ht="66.75" hidden="1" thickBot="1" x14ac:dyDescent="0.3">
      <c r="D98" s="46">
        <v>1</v>
      </c>
      <c r="E98" s="46" t="s">
        <v>424</v>
      </c>
      <c r="F98" s="47" t="s">
        <v>666</v>
      </c>
      <c r="G98" s="47" t="s">
        <v>798</v>
      </c>
      <c r="H98" s="47" t="s">
        <v>505</v>
      </c>
      <c r="I98" s="46">
        <v>980</v>
      </c>
      <c r="J98" t="s">
        <v>842</v>
      </c>
    </row>
    <row r="99" spans="4:10" ht="73.5" hidden="1" customHeight="1" thickBot="1" x14ac:dyDescent="0.3">
      <c r="D99" s="55">
        <v>1</v>
      </c>
      <c r="E99" s="55" t="s">
        <v>424</v>
      </c>
      <c r="F99" s="47" t="s">
        <v>667</v>
      </c>
      <c r="G99" s="55" t="s">
        <v>766</v>
      </c>
      <c r="H99" s="55" t="s">
        <v>831</v>
      </c>
      <c r="I99" s="50">
        <v>2481</v>
      </c>
      <c r="J99" t="s">
        <v>842</v>
      </c>
    </row>
    <row r="100" spans="4:10" ht="17.25" thickBot="1" x14ac:dyDescent="0.3">
      <c r="D100" s="46">
        <v>2</v>
      </c>
      <c r="E100" s="46" t="s">
        <v>506</v>
      </c>
      <c r="F100" s="62" t="s">
        <v>123</v>
      </c>
      <c r="G100" s="62" t="s">
        <v>507</v>
      </c>
      <c r="H100" s="62" t="s">
        <v>508</v>
      </c>
      <c r="I100" s="46">
        <v>675</v>
      </c>
      <c r="J100" t="s">
        <v>842</v>
      </c>
    </row>
    <row r="101" spans="4:10" ht="17.25" thickBot="1" x14ac:dyDescent="0.3">
      <c r="D101" s="46">
        <v>2</v>
      </c>
      <c r="E101" s="46" t="s">
        <v>506</v>
      </c>
      <c r="F101" s="62" t="s">
        <v>132</v>
      </c>
      <c r="G101" s="62" t="s">
        <v>509</v>
      </c>
      <c r="H101" s="62" t="s">
        <v>510</v>
      </c>
      <c r="I101" s="46">
        <v>4470</v>
      </c>
      <c r="J101" t="s">
        <v>842</v>
      </c>
    </row>
    <row r="102" spans="4:10" ht="17.25" hidden="1" thickBot="1" x14ac:dyDescent="0.3">
      <c r="D102" s="46">
        <v>2</v>
      </c>
      <c r="E102" s="46" t="s">
        <v>506</v>
      </c>
      <c r="F102" s="47" t="s">
        <v>732</v>
      </c>
      <c r="G102" s="47" t="s">
        <v>511</v>
      </c>
      <c r="H102" s="47" t="s">
        <v>512</v>
      </c>
      <c r="I102" s="46">
        <v>4</v>
      </c>
    </row>
    <row r="103" spans="4:10" ht="33.75" hidden="1" thickBot="1" x14ac:dyDescent="0.3">
      <c r="D103" s="46">
        <v>2</v>
      </c>
      <c r="E103" s="46" t="s">
        <v>506</v>
      </c>
      <c r="F103" s="47" t="s">
        <v>725</v>
      </c>
      <c r="G103" s="47" t="s">
        <v>513</v>
      </c>
      <c r="H103" s="47" t="s">
        <v>514</v>
      </c>
      <c r="I103" s="46">
        <v>7</v>
      </c>
    </row>
    <row r="104" spans="4:10" ht="33.75" hidden="1" thickBot="1" x14ac:dyDescent="0.3">
      <c r="D104" s="46">
        <v>2</v>
      </c>
      <c r="E104" s="46" t="s">
        <v>506</v>
      </c>
      <c r="F104" s="47" t="s">
        <v>515</v>
      </c>
      <c r="G104" s="47" t="s">
        <v>799</v>
      </c>
      <c r="H104" s="47" t="s">
        <v>832</v>
      </c>
      <c r="I104" s="46">
        <v>93</v>
      </c>
      <c r="J104" t="s">
        <v>842</v>
      </c>
    </row>
    <row r="105" spans="4:10" ht="33.75" hidden="1" thickBot="1" x14ac:dyDescent="0.3">
      <c r="D105" s="46">
        <v>2</v>
      </c>
      <c r="E105" s="46" t="s">
        <v>506</v>
      </c>
      <c r="F105" s="47" t="s">
        <v>516</v>
      </c>
      <c r="G105" s="47" t="s">
        <v>800</v>
      </c>
      <c r="H105" s="47" t="s">
        <v>517</v>
      </c>
      <c r="I105" s="46">
        <v>295.89999999999998</v>
      </c>
      <c r="J105" t="s">
        <v>842</v>
      </c>
    </row>
    <row r="106" spans="4:10" ht="33.75" hidden="1" thickBot="1" x14ac:dyDescent="0.3">
      <c r="D106" s="46">
        <v>2</v>
      </c>
      <c r="E106" s="46" t="s">
        <v>506</v>
      </c>
      <c r="F106" s="47" t="s">
        <v>518</v>
      </c>
      <c r="G106" s="47" t="s">
        <v>801</v>
      </c>
      <c r="H106" s="47" t="s">
        <v>833</v>
      </c>
      <c r="I106" s="46">
        <v>134.69999999999999</v>
      </c>
      <c r="J106" t="s">
        <v>842</v>
      </c>
    </row>
    <row r="107" spans="4:10" ht="33.75" hidden="1" thickBot="1" x14ac:dyDescent="0.3">
      <c r="D107" s="46">
        <v>2</v>
      </c>
      <c r="E107" s="46" t="s">
        <v>506</v>
      </c>
      <c r="F107" s="47" t="s">
        <v>519</v>
      </c>
      <c r="G107" s="47" t="s">
        <v>802</v>
      </c>
      <c r="H107" s="47" t="s">
        <v>520</v>
      </c>
      <c r="I107" s="46">
        <v>461.2</v>
      </c>
      <c r="J107" t="s">
        <v>842</v>
      </c>
    </row>
    <row r="108" spans="4:10" ht="33.75" hidden="1" thickBot="1" x14ac:dyDescent="0.3">
      <c r="D108" s="46">
        <v>2</v>
      </c>
      <c r="E108" s="46" t="s">
        <v>506</v>
      </c>
      <c r="F108" s="47" t="s">
        <v>521</v>
      </c>
      <c r="G108" s="47" t="s">
        <v>803</v>
      </c>
      <c r="H108" s="47" t="s">
        <v>522</v>
      </c>
      <c r="I108" s="46">
        <v>583.5</v>
      </c>
      <c r="J108" t="s">
        <v>842</v>
      </c>
    </row>
    <row r="109" spans="4:10" ht="33.75" hidden="1" thickBot="1" x14ac:dyDescent="0.3">
      <c r="D109" s="46">
        <v>2</v>
      </c>
      <c r="E109" s="46" t="s">
        <v>506</v>
      </c>
      <c r="F109" s="47" t="s">
        <v>523</v>
      </c>
      <c r="G109" s="47" t="s">
        <v>804</v>
      </c>
      <c r="H109" s="47" t="s">
        <v>525</v>
      </c>
      <c r="I109" s="46">
        <v>149.5</v>
      </c>
      <c r="J109" t="s">
        <v>842</v>
      </c>
    </row>
    <row r="110" spans="4:10" ht="33.75" hidden="1" thickBot="1" x14ac:dyDescent="0.3">
      <c r="D110" s="46">
        <v>2</v>
      </c>
      <c r="E110" s="46" t="s">
        <v>506</v>
      </c>
      <c r="F110" s="47" t="s">
        <v>524</v>
      </c>
      <c r="G110" s="47" t="s">
        <v>805</v>
      </c>
      <c r="H110" s="47" t="s">
        <v>525</v>
      </c>
      <c r="I110" s="46">
        <v>163.69999999999999</v>
      </c>
      <c r="J110" t="s">
        <v>842</v>
      </c>
    </row>
    <row r="111" spans="4:10" ht="33.75" hidden="1" thickBot="1" x14ac:dyDescent="0.3">
      <c r="D111" s="46">
        <v>2</v>
      </c>
      <c r="E111" s="46" t="s">
        <v>506</v>
      </c>
      <c r="F111" s="47" t="s">
        <v>526</v>
      </c>
      <c r="G111" s="47" t="s">
        <v>806</v>
      </c>
      <c r="H111" s="47" t="s">
        <v>501</v>
      </c>
      <c r="I111" s="46">
        <v>698.25</v>
      </c>
      <c r="J111" t="s">
        <v>842</v>
      </c>
    </row>
    <row r="112" spans="4:10" ht="17.25" hidden="1" thickBot="1" x14ac:dyDescent="0.3">
      <c r="D112" s="46">
        <v>2</v>
      </c>
      <c r="E112" s="46" t="s">
        <v>506</v>
      </c>
      <c r="F112" s="47" t="s">
        <v>527</v>
      </c>
      <c r="G112" s="47" t="s">
        <v>807</v>
      </c>
      <c r="H112" s="47" t="s">
        <v>528</v>
      </c>
      <c r="I112" s="46">
        <v>238.89</v>
      </c>
      <c r="J112" t="s">
        <v>842</v>
      </c>
    </row>
    <row r="113" spans="4:10" ht="17.25" hidden="1" thickBot="1" x14ac:dyDescent="0.3">
      <c r="D113" s="46">
        <v>2</v>
      </c>
      <c r="E113" s="46" t="s">
        <v>506</v>
      </c>
      <c r="F113" s="47" t="s">
        <v>529</v>
      </c>
      <c r="G113" s="47" t="s">
        <v>808</v>
      </c>
      <c r="H113" s="47" t="s">
        <v>528</v>
      </c>
      <c r="I113" s="46">
        <v>466.32</v>
      </c>
      <c r="J113" t="s">
        <v>842</v>
      </c>
    </row>
    <row r="114" spans="4:10" ht="17.25" hidden="1" thickBot="1" x14ac:dyDescent="0.3">
      <c r="D114" s="46">
        <v>2</v>
      </c>
      <c r="E114" s="46" t="s">
        <v>506</v>
      </c>
      <c r="F114" s="47" t="s">
        <v>530</v>
      </c>
      <c r="G114" s="47" t="s">
        <v>809</v>
      </c>
      <c r="H114" s="47" t="s">
        <v>528</v>
      </c>
      <c r="I114" s="46">
        <v>148.27000000000001</v>
      </c>
      <c r="J114" t="s">
        <v>842</v>
      </c>
    </row>
    <row r="115" spans="4:10" ht="33.75" hidden="1" thickBot="1" x14ac:dyDescent="0.3">
      <c r="D115" s="46">
        <v>2</v>
      </c>
      <c r="E115" s="46" t="s">
        <v>506</v>
      </c>
      <c r="F115" s="47" t="s">
        <v>531</v>
      </c>
      <c r="G115" s="47" t="s">
        <v>810</v>
      </c>
      <c r="H115" s="47" t="s">
        <v>532</v>
      </c>
      <c r="I115" s="46">
        <v>148.18</v>
      </c>
      <c r="J115" t="s">
        <v>842</v>
      </c>
    </row>
    <row r="116" spans="4:10" ht="17.25" hidden="1" thickBot="1" x14ac:dyDescent="0.3">
      <c r="D116" s="46">
        <v>2</v>
      </c>
      <c r="E116" s="46" t="s">
        <v>533</v>
      </c>
      <c r="F116" s="47" t="s">
        <v>733</v>
      </c>
      <c r="G116" s="47" t="s">
        <v>534</v>
      </c>
      <c r="H116" s="47" t="s">
        <v>535</v>
      </c>
      <c r="I116" s="46">
        <v>725</v>
      </c>
    </row>
    <row r="117" spans="4:10" ht="17.25" hidden="1" thickBot="1" x14ac:dyDescent="0.3">
      <c r="D117" s="46">
        <v>2</v>
      </c>
      <c r="E117" s="46" t="s">
        <v>533</v>
      </c>
      <c r="F117" s="47" t="s">
        <v>734</v>
      </c>
      <c r="G117" s="47" t="s">
        <v>536</v>
      </c>
      <c r="H117" s="47" t="s">
        <v>537</v>
      </c>
      <c r="I117" s="46">
        <v>2310</v>
      </c>
    </row>
    <row r="118" spans="4:10" ht="17.25" thickBot="1" x14ac:dyDescent="0.3">
      <c r="D118" s="46">
        <v>2</v>
      </c>
      <c r="E118" s="46" t="s">
        <v>533</v>
      </c>
      <c r="F118" s="62" t="s">
        <v>721</v>
      </c>
      <c r="G118" s="62" t="s">
        <v>538</v>
      </c>
      <c r="H118" s="62" t="s">
        <v>834</v>
      </c>
      <c r="I118" s="63">
        <v>124</v>
      </c>
      <c r="J118" t="s">
        <v>842</v>
      </c>
    </row>
    <row r="119" spans="4:10" ht="17.25" hidden="1" thickBot="1" x14ac:dyDescent="0.3">
      <c r="D119" s="46">
        <v>2</v>
      </c>
      <c r="E119" s="46" t="s">
        <v>533</v>
      </c>
      <c r="F119" s="47" t="s">
        <v>539</v>
      </c>
      <c r="G119" s="47" t="s">
        <v>540</v>
      </c>
      <c r="H119" s="47" t="s">
        <v>541</v>
      </c>
      <c r="I119" s="46" t="s">
        <v>356</v>
      </c>
    </row>
    <row r="120" spans="4:10" ht="17.25" hidden="1" thickBot="1" x14ac:dyDescent="0.3">
      <c r="D120" s="46">
        <v>2</v>
      </c>
      <c r="E120" s="46" t="s">
        <v>533</v>
      </c>
      <c r="F120" s="47" t="s">
        <v>542</v>
      </c>
      <c r="G120" s="47" t="s">
        <v>811</v>
      </c>
      <c r="H120" s="47" t="s">
        <v>835</v>
      </c>
      <c r="I120" s="46">
        <v>189.3</v>
      </c>
      <c r="J120" t="s">
        <v>842</v>
      </c>
    </row>
    <row r="121" spans="4:10" ht="33.75" hidden="1" thickBot="1" x14ac:dyDescent="0.3">
      <c r="D121" s="46">
        <v>2</v>
      </c>
      <c r="E121" s="46" t="s">
        <v>543</v>
      </c>
      <c r="F121" s="47" t="s">
        <v>544</v>
      </c>
      <c r="G121" s="47" t="s">
        <v>812</v>
      </c>
      <c r="H121" s="47" t="s">
        <v>545</v>
      </c>
      <c r="I121" s="46">
        <v>1943</v>
      </c>
      <c r="J121" t="s">
        <v>842</v>
      </c>
    </row>
    <row r="122" spans="4:10" ht="33.75" hidden="1" thickBot="1" x14ac:dyDescent="0.3">
      <c r="D122" s="46">
        <v>2</v>
      </c>
      <c r="E122" s="46" t="s">
        <v>543</v>
      </c>
      <c r="F122" s="47" t="s">
        <v>546</v>
      </c>
      <c r="G122" s="47" t="s">
        <v>767</v>
      </c>
      <c r="H122" s="47" t="s">
        <v>547</v>
      </c>
      <c r="I122" s="46">
        <v>1597</v>
      </c>
      <c r="J122" t="s">
        <v>842</v>
      </c>
    </row>
    <row r="123" spans="4:10" ht="33.75" hidden="1" thickBot="1" x14ac:dyDescent="0.3">
      <c r="D123" s="46">
        <v>2</v>
      </c>
      <c r="E123" s="46" t="s">
        <v>543</v>
      </c>
      <c r="F123" s="47" t="s">
        <v>548</v>
      </c>
      <c r="G123" s="47" t="s">
        <v>768</v>
      </c>
      <c r="H123" s="47" t="s">
        <v>547</v>
      </c>
      <c r="I123" s="46">
        <v>1705</v>
      </c>
      <c r="J123" t="s">
        <v>842</v>
      </c>
    </row>
    <row r="124" spans="4:10" ht="33.75" hidden="1" thickBot="1" x14ac:dyDescent="0.3">
      <c r="D124" s="46">
        <v>2</v>
      </c>
      <c r="E124" s="46" t="s">
        <v>543</v>
      </c>
      <c r="F124" s="47" t="s">
        <v>549</v>
      </c>
      <c r="G124" s="47" t="s">
        <v>813</v>
      </c>
      <c r="H124" s="47" t="s">
        <v>550</v>
      </c>
      <c r="I124" s="46">
        <v>2286</v>
      </c>
      <c r="J124" t="s">
        <v>842</v>
      </c>
    </row>
    <row r="125" spans="4:10" ht="33.75" hidden="1" thickBot="1" x14ac:dyDescent="0.3">
      <c r="D125" s="46">
        <v>2</v>
      </c>
      <c r="E125" s="46" t="s">
        <v>543</v>
      </c>
      <c r="F125" s="47" t="s">
        <v>154</v>
      </c>
      <c r="G125" s="47" t="s">
        <v>814</v>
      </c>
      <c r="H125" s="47" t="s">
        <v>551</v>
      </c>
      <c r="I125" s="46">
        <v>2053</v>
      </c>
      <c r="J125" t="s">
        <v>842</v>
      </c>
    </row>
    <row r="126" spans="4:10" ht="17.25" hidden="1" thickBot="1" x14ac:dyDescent="0.3">
      <c r="D126" s="46">
        <v>2</v>
      </c>
      <c r="E126" s="46" t="s">
        <v>543</v>
      </c>
      <c r="F126" s="47" t="s">
        <v>552</v>
      </c>
      <c r="G126" s="47" t="s">
        <v>769</v>
      </c>
      <c r="H126" s="47" t="s">
        <v>553</v>
      </c>
      <c r="I126" s="46">
        <v>1507</v>
      </c>
      <c r="J126" t="s">
        <v>842</v>
      </c>
    </row>
    <row r="127" spans="4:10" ht="17.25" hidden="1" thickBot="1" x14ac:dyDescent="0.3">
      <c r="D127" s="46">
        <v>2</v>
      </c>
      <c r="E127" s="46" t="s">
        <v>543</v>
      </c>
      <c r="F127" s="47" t="s">
        <v>554</v>
      </c>
      <c r="G127" s="47" t="s">
        <v>770</v>
      </c>
      <c r="H127" s="47" t="s">
        <v>553</v>
      </c>
      <c r="I127" s="46">
        <v>545.5</v>
      </c>
      <c r="J127" t="s">
        <v>842</v>
      </c>
    </row>
    <row r="128" spans="4:10" ht="33.75" hidden="1" thickBot="1" x14ac:dyDescent="0.3">
      <c r="D128" s="46">
        <v>2</v>
      </c>
      <c r="E128" s="46" t="s">
        <v>543</v>
      </c>
      <c r="F128" s="47" t="s">
        <v>555</v>
      </c>
      <c r="G128" s="47" t="s">
        <v>771</v>
      </c>
      <c r="H128" s="47" t="s">
        <v>556</v>
      </c>
      <c r="I128" s="46">
        <v>1741</v>
      </c>
      <c r="J128" t="s">
        <v>842</v>
      </c>
    </row>
    <row r="129" spans="4:10" ht="33.75" hidden="1" thickBot="1" x14ac:dyDescent="0.3">
      <c r="D129" s="46">
        <v>2</v>
      </c>
      <c r="E129" s="46" t="s">
        <v>543</v>
      </c>
      <c r="F129" s="47" t="s">
        <v>557</v>
      </c>
      <c r="G129" s="47" t="s">
        <v>772</v>
      </c>
      <c r="H129" s="47" t="s">
        <v>558</v>
      </c>
      <c r="I129" s="46">
        <v>2967</v>
      </c>
      <c r="J129" t="s">
        <v>842</v>
      </c>
    </row>
    <row r="130" spans="4:10" ht="33.75" hidden="1" thickBot="1" x14ac:dyDescent="0.3">
      <c r="D130" s="46">
        <v>2</v>
      </c>
      <c r="E130" s="46" t="s">
        <v>543</v>
      </c>
      <c r="F130" s="47" t="s">
        <v>559</v>
      </c>
      <c r="G130" s="47" t="s">
        <v>773</v>
      </c>
      <c r="H130" s="47" t="s">
        <v>558</v>
      </c>
      <c r="I130" s="46">
        <v>2384</v>
      </c>
      <c r="J130" t="s">
        <v>842</v>
      </c>
    </row>
    <row r="131" spans="4:10" ht="33.75" hidden="1" thickBot="1" x14ac:dyDescent="0.3">
      <c r="D131" s="46">
        <v>2</v>
      </c>
      <c r="E131" s="46" t="s">
        <v>543</v>
      </c>
      <c r="F131" s="47" t="s">
        <v>560</v>
      </c>
      <c r="G131" s="47" t="s">
        <v>774</v>
      </c>
      <c r="H131" s="47" t="s">
        <v>561</v>
      </c>
      <c r="I131" s="46">
        <v>1983</v>
      </c>
      <c r="J131" t="s">
        <v>842</v>
      </c>
    </row>
    <row r="132" spans="4:10" ht="48.75" hidden="1" customHeight="1" thickBot="1" x14ac:dyDescent="0.3">
      <c r="D132" s="50">
        <v>2</v>
      </c>
      <c r="E132" s="55" t="s">
        <v>543</v>
      </c>
      <c r="F132" s="55" t="s">
        <v>562</v>
      </c>
      <c r="G132" s="55" t="s">
        <v>815</v>
      </c>
      <c r="H132" s="55" t="s">
        <v>836</v>
      </c>
      <c r="I132" s="50">
        <v>144.19999999999999</v>
      </c>
      <c r="J132" t="s">
        <v>842</v>
      </c>
    </row>
    <row r="133" spans="4:10" ht="33.75" hidden="1" thickBot="1" x14ac:dyDescent="0.3">
      <c r="D133" s="46">
        <v>2</v>
      </c>
      <c r="E133" s="46" t="s">
        <v>543</v>
      </c>
      <c r="F133" s="47" t="s">
        <v>668</v>
      </c>
      <c r="G133" s="47" t="s">
        <v>816</v>
      </c>
      <c r="H133" s="47" t="s">
        <v>837</v>
      </c>
      <c r="I133" s="46">
        <v>2578.1</v>
      </c>
      <c r="J133" t="s">
        <v>842</v>
      </c>
    </row>
    <row r="134" spans="4:10" ht="17.25" hidden="1" thickBot="1" x14ac:dyDescent="0.3">
      <c r="D134" s="46">
        <v>2</v>
      </c>
      <c r="E134" s="46" t="s">
        <v>563</v>
      </c>
      <c r="F134" s="47" t="s">
        <v>564</v>
      </c>
      <c r="G134" s="47" t="s">
        <v>565</v>
      </c>
      <c r="H134" s="47" t="s">
        <v>566</v>
      </c>
      <c r="I134" s="46" t="s">
        <v>356</v>
      </c>
    </row>
    <row r="135" spans="4:10" ht="17.25" hidden="1" thickBot="1" x14ac:dyDescent="0.3">
      <c r="D135" s="46">
        <v>2</v>
      </c>
      <c r="E135" s="46" t="s">
        <v>563</v>
      </c>
      <c r="F135" s="47" t="s">
        <v>567</v>
      </c>
      <c r="G135" s="47" t="s">
        <v>568</v>
      </c>
      <c r="H135" s="47" t="s">
        <v>569</v>
      </c>
      <c r="I135" s="46">
        <v>77</v>
      </c>
    </row>
    <row r="136" spans="4:10" ht="17.25" thickBot="1" x14ac:dyDescent="0.3">
      <c r="D136" s="46">
        <v>2</v>
      </c>
      <c r="E136" s="46" t="s">
        <v>563</v>
      </c>
      <c r="F136" s="62" t="s">
        <v>138</v>
      </c>
      <c r="G136" s="62" t="s">
        <v>570</v>
      </c>
      <c r="H136" s="62" t="s">
        <v>571</v>
      </c>
      <c r="I136" s="46">
        <v>1030</v>
      </c>
      <c r="J136" t="s">
        <v>842</v>
      </c>
    </row>
    <row r="137" spans="4:10" ht="17.25" hidden="1" thickBot="1" x14ac:dyDescent="0.3">
      <c r="D137" s="46">
        <v>2</v>
      </c>
      <c r="E137" s="46" t="s">
        <v>563</v>
      </c>
      <c r="F137" s="47" t="s">
        <v>572</v>
      </c>
      <c r="G137" s="47" t="s">
        <v>573</v>
      </c>
      <c r="H137" s="47" t="s">
        <v>574</v>
      </c>
      <c r="I137" s="46" t="s">
        <v>356</v>
      </c>
    </row>
    <row r="138" spans="4:10" ht="17.25" hidden="1" thickBot="1" x14ac:dyDescent="0.3">
      <c r="D138" s="46">
        <v>2</v>
      </c>
      <c r="E138" s="46" t="s">
        <v>575</v>
      </c>
      <c r="F138" s="47" t="s">
        <v>576</v>
      </c>
      <c r="G138" s="47" t="s">
        <v>577</v>
      </c>
      <c r="H138" s="47" t="s">
        <v>578</v>
      </c>
      <c r="I138" s="46">
        <v>0</v>
      </c>
    </row>
    <row r="139" spans="4:10" ht="33.75" hidden="1" thickBot="1" x14ac:dyDescent="0.3">
      <c r="D139" s="46">
        <v>2</v>
      </c>
      <c r="E139" s="46" t="s">
        <v>579</v>
      </c>
      <c r="F139" s="47" t="s">
        <v>580</v>
      </c>
      <c r="G139" s="47" t="s">
        <v>581</v>
      </c>
      <c r="H139" s="47" t="s">
        <v>582</v>
      </c>
      <c r="I139" s="46">
        <v>9</v>
      </c>
    </row>
    <row r="140" spans="4:10" ht="17.25" hidden="1" thickBot="1" x14ac:dyDescent="0.3">
      <c r="D140" s="46">
        <v>2</v>
      </c>
      <c r="E140" s="46" t="s">
        <v>579</v>
      </c>
      <c r="F140" s="47" t="s">
        <v>583</v>
      </c>
      <c r="G140" s="47" t="s">
        <v>584</v>
      </c>
      <c r="H140" s="47" t="s">
        <v>585</v>
      </c>
      <c r="I140" s="46" t="s">
        <v>356</v>
      </c>
    </row>
    <row r="141" spans="4:10" ht="17.25" hidden="1" thickBot="1" x14ac:dyDescent="0.3">
      <c r="D141" s="46">
        <v>2</v>
      </c>
      <c r="E141" s="46" t="s">
        <v>579</v>
      </c>
      <c r="F141" s="47" t="s">
        <v>586</v>
      </c>
      <c r="G141" s="47" t="s">
        <v>587</v>
      </c>
      <c r="H141" s="47" t="s">
        <v>588</v>
      </c>
      <c r="I141" s="46" t="s">
        <v>356</v>
      </c>
    </row>
    <row r="142" spans="4:10" ht="17.25" hidden="1" thickBot="1" x14ac:dyDescent="0.3">
      <c r="D142" s="46">
        <v>2</v>
      </c>
      <c r="E142" s="46" t="s">
        <v>579</v>
      </c>
      <c r="F142" s="47" t="s">
        <v>589</v>
      </c>
      <c r="G142" s="47" t="s">
        <v>590</v>
      </c>
      <c r="H142" s="47" t="s">
        <v>591</v>
      </c>
      <c r="I142" s="46" t="s">
        <v>356</v>
      </c>
    </row>
    <row r="143" spans="4:10" ht="17.25" hidden="1" thickBot="1" x14ac:dyDescent="0.3">
      <c r="D143" s="46">
        <v>3</v>
      </c>
      <c r="E143" s="46" t="s">
        <v>592</v>
      </c>
      <c r="F143" s="47" t="s">
        <v>593</v>
      </c>
      <c r="G143" s="47" t="s">
        <v>594</v>
      </c>
      <c r="H143" s="47" t="s">
        <v>595</v>
      </c>
      <c r="I143" s="46">
        <v>25</v>
      </c>
    </row>
    <row r="144" spans="4:10" ht="17.25" hidden="1" thickBot="1" x14ac:dyDescent="0.3">
      <c r="D144" s="46">
        <v>3</v>
      </c>
      <c r="E144" s="46" t="s">
        <v>592</v>
      </c>
      <c r="F144" s="47" t="s">
        <v>596</v>
      </c>
      <c r="G144" s="47" t="s">
        <v>597</v>
      </c>
      <c r="H144" s="47" t="s">
        <v>598</v>
      </c>
      <c r="I144" s="46">
        <v>6</v>
      </c>
    </row>
    <row r="145" spans="4:10" ht="17.25" hidden="1" thickBot="1" x14ac:dyDescent="0.3">
      <c r="D145" s="46">
        <v>2</v>
      </c>
      <c r="E145" s="46" t="s">
        <v>592</v>
      </c>
      <c r="F145" s="47" t="s">
        <v>599</v>
      </c>
      <c r="G145" s="47" t="s">
        <v>600</v>
      </c>
      <c r="H145" s="47" t="s">
        <v>601</v>
      </c>
      <c r="I145" s="46">
        <v>3</v>
      </c>
    </row>
    <row r="146" spans="4:10" ht="17.25" hidden="1" thickBot="1" x14ac:dyDescent="0.3">
      <c r="D146" s="46">
        <v>3</v>
      </c>
      <c r="E146" s="46" t="s">
        <v>592</v>
      </c>
      <c r="F146" s="47" t="s">
        <v>602</v>
      </c>
      <c r="G146" s="47" t="s">
        <v>603</v>
      </c>
      <c r="H146" s="47" t="s">
        <v>604</v>
      </c>
      <c r="I146" s="46">
        <v>4</v>
      </c>
    </row>
    <row r="147" spans="4:10" ht="17.25" hidden="1" thickBot="1" x14ac:dyDescent="0.3">
      <c r="D147" s="46">
        <v>3</v>
      </c>
      <c r="E147" s="46" t="s">
        <v>592</v>
      </c>
      <c r="F147" s="47" t="s">
        <v>735</v>
      </c>
      <c r="G147" s="47" t="s">
        <v>605</v>
      </c>
      <c r="H147" s="47" t="s">
        <v>606</v>
      </c>
      <c r="I147" s="46">
        <v>3</v>
      </c>
    </row>
    <row r="148" spans="4:10" ht="17.25" hidden="1" thickBot="1" x14ac:dyDescent="0.3">
      <c r="D148" s="46">
        <v>3</v>
      </c>
      <c r="E148" s="46" t="s">
        <v>592</v>
      </c>
      <c r="F148" s="47" t="s">
        <v>607</v>
      </c>
      <c r="G148" s="47" t="s">
        <v>608</v>
      </c>
      <c r="H148" s="47" t="s">
        <v>609</v>
      </c>
      <c r="I148" s="46">
        <v>5</v>
      </c>
    </row>
    <row r="149" spans="4:10" ht="17.25" hidden="1" thickBot="1" x14ac:dyDescent="0.3">
      <c r="D149" s="46">
        <v>3</v>
      </c>
      <c r="E149" s="46" t="s">
        <v>592</v>
      </c>
      <c r="F149" s="47" t="s">
        <v>736</v>
      </c>
      <c r="G149" s="47" t="s">
        <v>610</v>
      </c>
      <c r="H149" s="47" t="s">
        <v>611</v>
      </c>
      <c r="I149" s="46">
        <v>5</v>
      </c>
    </row>
    <row r="150" spans="4:10" ht="17.25" hidden="1" thickBot="1" x14ac:dyDescent="0.3">
      <c r="D150" s="46">
        <v>3</v>
      </c>
      <c r="E150" s="46" t="s">
        <v>592</v>
      </c>
      <c r="F150" s="47" t="s">
        <v>612</v>
      </c>
      <c r="G150" s="47" t="s">
        <v>613</v>
      </c>
      <c r="H150" s="47" t="s">
        <v>614</v>
      </c>
      <c r="I150" s="46">
        <v>4</v>
      </c>
    </row>
    <row r="151" spans="4:10" ht="17.25" hidden="1" thickBot="1" x14ac:dyDescent="0.3">
      <c r="D151" s="46">
        <v>3</v>
      </c>
      <c r="E151" s="46" t="s">
        <v>592</v>
      </c>
      <c r="F151" s="47" t="s">
        <v>615</v>
      </c>
      <c r="G151" s="47" t="s">
        <v>616</v>
      </c>
      <c r="H151" s="47" t="s">
        <v>617</v>
      </c>
      <c r="I151" s="46">
        <v>2</v>
      </c>
    </row>
    <row r="152" spans="4:10" ht="17.25" hidden="1" thickBot="1" x14ac:dyDescent="0.3">
      <c r="D152" s="46">
        <v>3</v>
      </c>
      <c r="E152" s="46" t="s">
        <v>592</v>
      </c>
      <c r="F152" s="47" t="s">
        <v>618</v>
      </c>
      <c r="G152" s="47" t="s">
        <v>619</v>
      </c>
      <c r="H152" s="47" t="s">
        <v>620</v>
      </c>
      <c r="I152" s="46">
        <v>1</v>
      </c>
    </row>
    <row r="153" spans="4:10" ht="17.25" hidden="1" thickBot="1" x14ac:dyDescent="0.3">
      <c r="D153" s="46">
        <v>3</v>
      </c>
      <c r="E153" s="46" t="s">
        <v>592</v>
      </c>
      <c r="F153" s="47" t="s">
        <v>621</v>
      </c>
      <c r="G153" s="47" t="s">
        <v>817</v>
      </c>
      <c r="H153" s="47" t="s">
        <v>622</v>
      </c>
      <c r="I153" s="46">
        <v>1.2</v>
      </c>
    </row>
    <row r="154" spans="4:10" ht="17.25" hidden="1" thickBot="1" x14ac:dyDescent="0.3">
      <c r="D154" s="46">
        <v>3</v>
      </c>
      <c r="E154" s="46" t="s">
        <v>592</v>
      </c>
      <c r="F154" s="47" t="s">
        <v>623</v>
      </c>
      <c r="G154" s="47" t="s">
        <v>729</v>
      </c>
      <c r="H154" s="47" t="s">
        <v>624</v>
      </c>
      <c r="I154" s="46">
        <v>2.9</v>
      </c>
    </row>
    <row r="155" spans="4:10" ht="33.75" hidden="1" thickBot="1" x14ac:dyDescent="0.3">
      <c r="D155" s="46">
        <v>3</v>
      </c>
      <c r="E155" s="46" t="s">
        <v>625</v>
      </c>
      <c r="F155" s="47" t="s">
        <v>626</v>
      </c>
      <c r="G155" s="47" t="s">
        <v>818</v>
      </c>
      <c r="H155" s="47" t="s">
        <v>838</v>
      </c>
      <c r="I155" s="46">
        <v>13.9</v>
      </c>
      <c r="J155" t="s">
        <v>842</v>
      </c>
    </row>
    <row r="156" spans="4:10" ht="17.25" hidden="1" thickBot="1" x14ac:dyDescent="0.3">
      <c r="D156" s="46">
        <v>3</v>
      </c>
      <c r="E156" s="46" t="s">
        <v>625</v>
      </c>
      <c r="F156" s="47" t="s">
        <v>627</v>
      </c>
      <c r="G156" s="47" t="s">
        <v>819</v>
      </c>
      <c r="H156" s="47" t="s">
        <v>839</v>
      </c>
      <c r="I156" s="46">
        <v>95</v>
      </c>
      <c r="J156" t="s">
        <v>842</v>
      </c>
    </row>
    <row r="157" spans="4:10" ht="17.25" hidden="1" thickBot="1" x14ac:dyDescent="0.3">
      <c r="D157" s="46">
        <v>3</v>
      </c>
      <c r="E157" s="46" t="s">
        <v>625</v>
      </c>
      <c r="F157" s="47" t="s">
        <v>628</v>
      </c>
      <c r="G157" s="47" t="s">
        <v>820</v>
      </c>
      <c r="H157" s="47" t="s">
        <v>840</v>
      </c>
      <c r="I157" s="46">
        <v>38.1</v>
      </c>
      <c r="J157" t="s">
        <v>842</v>
      </c>
    </row>
    <row r="158" spans="4:10" ht="17.25" hidden="1" thickBot="1" x14ac:dyDescent="0.3">
      <c r="D158" s="46">
        <v>3</v>
      </c>
      <c r="E158" s="46" t="s">
        <v>625</v>
      </c>
      <c r="F158" s="47" t="s">
        <v>629</v>
      </c>
      <c r="G158" s="47" t="s">
        <v>730</v>
      </c>
      <c r="H158" s="47" t="s">
        <v>630</v>
      </c>
      <c r="I158" s="46">
        <v>1.8</v>
      </c>
    </row>
    <row r="159" spans="4:10" ht="17.25" hidden="1" thickBot="1" x14ac:dyDescent="0.3">
      <c r="D159" s="46">
        <v>3</v>
      </c>
      <c r="E159" s="46" t="s">
        <v>625</v>
      </c>
      <c r="F159" s="47" t="s">
        <v>631</v>
      </c>
      <c r="G159" s="47" t="s">
        <v>821</v>
      </c>
      <c r="H159" s="47" t="s">
        <v>632</v>
      </c>
      <c r="I159" s="46">
        <v>2.7</v>
      </c>
    </row>
    <row r="160" spans="4:10" ht="17.25" hidden="1" thickBot="1" x14ac:dyDescent="0.3">
      <c r="D160" s="46">
        <v>3</v>
      </c>
      <c r="E160" s="46" t="s">
        <v>625</v>
      </c>
      <c r="F160" s="47" t="s">
        <v>633</v>
      </c>
      <c r="G160" s="47" t="s">
        <v>822</v>
      </c>
      <c r="H160" s="47" t="s">
        <v>632</v>
      </c>
      <c r="I160" s="46">
        <v>2.8</v>
      </c>
    </row>
    <row r="161" spans="4:10" ht="17.25" hidden="1" thickBot="1" x14ac:dyDescent="0.3">
      <c r="D161" s="46">
        <v>3</v>
      </c>
      <c r="E161" s="46" t="s">
        <v>625</v>
      </c>
      <c r="F161" s="47" t="s">
        <v>634</v>
      </c>
      <c r="G161" s="47" t="s">
        <v>823</v>
      </c>
      <c r="H161" s="47" t="s">
        <v>841</v>
      </c>
      <c r="I161" s="46">
        <v>25.6</v>
      </c>
      <c r="J161" t="s">
        <v>842</v>
      </c>
    </row>
    <row r="162" spans="4:10" ht="17.25" hidden="1" thickBot="1" x14ac:dyDescent="0.3">
      <c r="D162" s="46">
        <v>3</v>
      </c>
      <c r="E162" s="46" t="s">
        <v>625</v>
      </c>
      <c r="F162" s="47" t="s">
        <v>635</v>
      </c>
      <c r="G162" s="47" t="s">
        <v>824</v>
      </c>
      <c r="H162" s="47" t="s">
        <v>728</v>
      </c>
      <c r="I162" s="46">
        <v>3</v>
      </c>
    </row>
    <row r="163" spans="4:10" ht="17.25" hidden="1" thickBot="1" x14ac:dyDescent="0.3">
      <c r="D163" s="46">
        <v>3</v>
      </c>
      <c r="E163" s="46" t="s">
        <v>625</v>
      </c>
      <c r="F163" s="47" t="s">
        <v>636</v>
      </c>
      <c r="G163" s="47" t="s">
        <v>825</v>
      </c>
      <c r="H163" s="47" t="s">
        <v>728</v>
      </c>
      <c r="I163" s="46">
        <v>3</v>
      </c>
    </row>
    <row r="164" spans="4:10" ht="33.75" hidden="1" thickBot="1" x14ac:dyDescent="0.3">
      <c r="D164" s="46">
        <v>3</v>
      </c>
      <c r="E164" s="46" t="s">
        <v>625</v>
      </c>
      <c r="F164" s="47" t="s">
        <v>637</v>
      </c>
      <c r="G164" s="47" t="s">
        <v>826</v>
      </c>
      <c r="H164" s="47" t="s">
        <v>638</v>
      </c>
      <c r="I164" s="46">
        <v>3.5</v>
      </c>
    </row>
    <row r="165" spans="4:10" ht="33.75" hidden="1" thickBot="1" x14ac:dyDescent="0.3">
      <c r="D165" s="46">
        <v>3</v>
      </c>
      <c r="E165" s="46" t="s">
        <v>625</v>
      </c>
      <c r="F165" s="47" t="s">
        <v>639</v>
      </c>
      <c r="G165" s="47" t="s">
        <v>827</v>
      </c>
      <c r="H165" s="47" t="s">
        <v>727</v>
      </c>
      <c r="I165" s="46">
        <v>2.5</v>
      </c>
    </row>
    <row r="166" spans="4:10" ht="33.75" hidden="1" thickBot="1" x14ac:dyDescent="0.3">
      <c r="D166" s="46">
        <v>3</v>
      </c>
      <c r="E166" s="46" t="s">
        <v>625</v>
      </c>
      <c r="F166" s="47" t="s">
        <v>669</v>
      </c>
      <c r="G166" s="47" t="s">
        <v>726</v>
      </c>
      <c r="H166" s="47" t="s">
        <v>640</v>
      </c>
      <c r="I166" s="46">
        <v>143.9</v>
      </c>
      <c r="J166" t="s">
        <v>842</v>
      </c>
    </row>
  </sheetData>
  <autoFilter ref="D7:I166">
    <filterColumn colId="3">
      <colorFilter dxfId="14"/>
    </filterColumn>
  </autoFilter>
  <conditionalFormatting sqref="I8:I166">
    <cfRule type="cellIs" dxfId="13" priority="15" operator="greaterThan">
      <formula>150</formula>
    </cfRule>
  </conditionalFormatting>
  <conditionalFormatting sqref="G8:G166">
    <cfRule type="containsText" dxfId="12" priority="1" operator="containsText" text="R-C318">
      <formula>NOT(ISERROR(SEARCH("R-C318",G8)))</formula>
    </cfRule>
    <cfRule type="containsText" dxfId="11" priority="2" operator="containsText" text="R-218">
      <formula>NOT(ISERROR(SEARCH("R-218",G8)))</formula>
    </cfRule>
    <cfRule type="containsText" dxfId="10" priority="3" operator="containsText" text="R-116">
      <formula>NOT(ISERROR(SEARCH("R-116",G8)))</formula>
    </cfRule>
    <cfRule type="containsText" dxfId="9" priority="4" operator="containsText" text="R-14">
      <formula>NOT(ISERROR(SEARCH("R-14",G8)))</formula>
    </cfRule>
    <cfRule type="containsText" dxfId="8" priority="5" operator="containsText" text="R-245FA">
      <formula>NOT(ISERROR(SEARCH("R-245FA",G8)))</formula>
    </cfRule>
    <cfRule type="containsText" dxfId="7" priority="6" operator="containsText" text="R-236FA">
      <formula>NOT(ISERROR(SEARCH("R-236FA",G8)))</formula>
    </cfRule>
    <cfRule type="containsText" dxfId="6" priority="7" operator="containsText" text="R-227EA">
      <formula>NOT(ISERROR(SEARCH("R-227EA",G8)))</formula>
    </cfRule>
    <cfRule type="containsText" dxfId="5" priority="8" operator="containsText" text="R-143A">
      <formula>NOT(ISERROR(SEARCH("R-143A",G8)))</formula>
    </cfRule>
    <cfRule type="containsText" dxfId="4" priority="9" operator="containsText" text="R-152A">
      <formula>NOT(ISERROR(SEARCH("R-152A",G8)))</formula>
    </cfRule>
    <cfRule type="containsText" dxfId="3" priority="10" operator="containsText" text="R-134A">
      <formula>NOT(ISERROR(SEARCH("R-134A",G8)))</formula>
    </cfRule>
    <cfRule type="containsText" dxfId="2" priority="12" operator="containsText" text="R-125">
      <formula>NOT(ISERROR(SEARCH("R-125",G8)))</formula>
    </cfRule>
    <cfRule type="containsText" dxfId="1" priority="13" operator="containsText" text="R-32">
      <formula>NOT(ISERROR(SEARCH("R-32",G8)))</formula>
    </cfRule>
    <cfRule type="containsText" dxfId="0" priority="14" operator="containsText" text="R-23">
      <formula>NOT(ISERROR(SEARCH("R-23",G8)))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Instrucciones de relleno modelo</vt:lpstr>
      <vt:lpstr>Modelo de comunicación</vt:lpstr>
      <vt:lpstr>Cálculo de deuda tributaria</vt:lpstr>
      <vt:lpstr>Otros preparados</vt:lpstr>
      <vt:lpstr>auxiliar</vt:lpstr>
      <vt:lpstr>Hoja3</vt:lpstr>
      <vt:lpstr>Hoja1</vt:lpstr>
      <vt:lpstr>'Cálculo de deuda tributaria'!Área_de_impresión</vt:lpstr>
      <vt:lpstr>'Instrucciones de relleno modelo'!Área_de_impresión</vt:lpstr>
      <vt:lpstr>'Modelo de comunicación'!Área_de_impresión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2022-08-12T08:51:45Z</dcterms:modified>
</cp:coreProperties>
</file>