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D62FD912-FCB2-41E2-BA6F-DB941EB8CD9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nstrucciones" sheetId="3" r:id="rId1"/>
    <sheet name="Datos" sheetId="4" r:id="rId2"/>
    <sheet name="Etiqueta" sheetId="2" r:id="rId3"/>
    <sheet name="Auxiliar" sheetId="1" state="hidden" r:id="rId4"/>
  </sheets>
  <definedNames>
    <definedName name="_xlnm._FilterDatabase" localSheetId="3" hidden="1">Auxiliar!$B$3:$P$165</definedName>
    <definedName name="_xlnm.Print_Area" localSheetId="1">Datos!$A$1:$I$24</definedName>
    <definedName name="_xlnm.Print_Area" localSheetId="2">Etiqueta!$A$1:$M$35</definedName>
    <definedName name="_xlnm.Print_Area" localSheetId="0">Instrucciones!$A$1:$L$33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4" l="1"/>
  <c r="G21" i="4"/>
  <c r="G19" i="4"/>
  <c r="G18" i="4"/>
  <c r="C32" i="2"/>
  <c r="Q12" i="1" l="1"/>
  <c r="G16" i="2"/>
  <c r="Q127" i="1"/>
  <c r="Q126" i="1"/>
  <c r="Q125" i="1"/>
  <c r="Q123" i="1"/>
  <c r="Q122" i="1"/>
  <c r="Q121" i="1"/>
  <c r="Q120" i="1"/>
  <c r="Q116" i="1"/>
  <c r="Q115" i="1"/>
  <c r="Q69" i="1"/>
  <c r="Q64" i="1"/>
  <c r="Q63" i="1"/>
  <c r="Q62" i="1"/>
  <c r="Q61" i="1"/>
  <c r="Q60" i="1"/>
  <c r="Q57" i="1"/>
  <c r="Q56" i="1"/>
  <c r="Q55" i="1"/>
  <c r="Q47" i="1"/>
  <c r="Q45" i="1"/>
  <c r="Q44" i="1"/>
  <c r="Q43" i="1"/>
  <c r="Q42" i="1"/>
  <c r="Q41" i="1"/>
  <c r="Q40" i="1"/>
  <c r="Q39" i="1"/>
  <c r="Q35" i="1"/>
  <c r="Q31" i="1"/>
  <c r="Q30" i="1"/>
  <c r="Q29" i="1"/>
  <c r="Q28" i="1"/>
  <c r="Q27" i="1"/>
  <c r="Q165" i="1"/>
  <c r="Q160" i="1"/>
  <c r="Q156" i="1"/>
  <c r="Q155" i="1"/>
  <c r="Q154" i="1"/>
  <c r="Q135" i="1"/>
  <c r="Q132" i="1"/>
  <c r="Q131" i="1"/>
  <c r="Q130" i="1"/>
  <c r="Q129" i="1"/>
  <c r="Q128" i="1"/>
  <c r="Q124" i="1"/>
  <c r="Q119" i="1"/>
  <c r="Q117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8" i="1"/>
  <c r="Q67" i="1"/>
  <c r="Q66" i="1"/>
  <c r="Q65" i="1"/>
  <c r="Q59" i="1"/>
  <c r="Q58" i="1"/>
  <c r="Q54" i="1"/>
  <c r="Q53" i="1"/>
  <c r="Q52" i="1"/>
  <c r="Q51" i="1"/>
  <c r="Q50" i="1"/>
  <c r="Q49" i="1"/>
  <c r="Q48" i="1"/>
  <c r="Q46" i="1"/>
  <c r="Q36" i="1"/>
  <c r="Q34" i="1"/>
  <c r="Q33" i="1"/>
  <c r="Q32" i="1"/>
  <c r="Q26" i="1"/>
  <c r="Q24" i="1"/>
  <c r="Q23" i="1"/>
  <c r="Q22" i="1"/>
  <c r="Q21" i="1"/>
  <c r="Q20" i="1"/>
  <c r="Q18" i="1"/>
  <c r="Q14" i="1"/>
  <c r="Q139" i="1"/>
  <c r="Q138" i="1"/>
  <c r="Q134" i="1"/>
  <c r="Q133" i="1"/>
  <c r="Q25" i="1"/>
  <c r="Q19" i="1"/>
  <c r="Q17" i="1"/>
  <c r="Q16" i="1"/>
  <c r="Q15" i="1"/>
  <c r="Q13" i="1"/>
  <c r="Q11" i="1"/>
  <c r="Q10" i="1"/>
  <c r="Q9" i="1"/>
  <c r="Q8" i="1"/>
  <c r="Q7" i="1"/>
  <c r="G23" i="2" l="1"/>
  <c r="C8" i="2"/>
  <c r="J16" i="2" l="1"/>
  <c r="G8" i="2"/>
  <c r="J23" i="2"/>
  <c r="G29" i="2"/>
  <c r="J29" i="2" l="1"/>
</calcChain>
</file>

<file path=xl/sharedStrings.xml><?xml version="1.0" encoding="utf-8"?>
<sst xmlns="http://schemas.openxmlformats.org/spreadsheetml/2006/main" count="1432" uniqueCount="894">
  <si>
    <t>PAO</t>
  </si>
  <si>
    <t>Grupo L</t>
  </si>
  <si>
    <t>Clase de seguridad</t>
  </si>
  <si>
    <t>A1</t>
  </si>
  <si>
    <t>R-11</t>
  </si>
  <si>
    <t>CCl3F(10)</t>
  </si>
  <si>
    <t>137.4</t>
  </si>
  <si>
    <t>5.62</t>
  </si>
  <si>
    <t>0.3</t>
  </si>
  <si>
    <t>0.0062</t>
  </si>
  <si>
    <t>ND</t>
  </si>
  <si>
    <t>NF</t>
  </si>
  <si>
    <t>R-12</t>
  </si>
  <si>
    <t>CCl2F2(10)</t>
  </si>
  <si>
    <t>120.9</t>
  </si>
  <si>
    <t>4.94</t>
  </si>
  <si>
    <t>0.5</t>
  </si>
  <si>
    <t>–29</t>
  </si>
  <si>
    <t>0.088</t>
  </si>
  <si>
    <t>R-12B1</t>
  </si>
  <si>
    <t>CBrClF2(10)</t>
  </si>
  <si>
    <t>165.4</t>
  </si>
  <si>
    <t>6.76</t>
  </si>
  <si>
    <t>0.2</t>
  </si>
  <si>
    <t>–4</t>
  </si>
  <si>
    <t>R-13</t>
  </si>
  <si>
    <t>CClF3(10)</t>
  </si>
  <si>
    <t>104.5</t>
  </si>
  <si>
    <t>4.27</t>
  </si>
  <si>
    <t>–81</t>
  </si>
  <si>
    <t>R-13B1</t>
  </si>
  <si>
    <t>CBrF3(10)</t>
  </si>
  <si>
    <t>148.9</t>
  </si>
  <si>
    <t>6.09</t>
  </si>
  <si>
    <t>0.6</t>
  </si>
  <si>
    <t>–58</t>
  </si>
  <si>
    <t>R-14</t>
  </si>
  <si>
    <t>88.0</t>
  </si>
  <si>
    <t>3.60</t>
  </si>
  <si>
    <t>0.4</t>
  </si>
  <si>
    <t>–128</t>
  </si>
  <si>
    <t>0.40</t>
  </si>
  <si>
    <t>R-22</t>
  </si>
  <si>
    <t>CHClF2(10)</t>
  </si>
  <si>
    <t>86.5</t>
  </si>
  <si>
    <t>3.54</t>
  </si>
  <si>
    <t>–41</t>
  </si>
  <si>
    <t>R-23</t>
  </si>
  <si>
    <t>CHF3(11)</t>
  </si>
  <si>
    <t>70.0</t>
  </si>
  <si>
    <t>2.86</t>
  </si>
  <si>
    <t>0.68</t>
  </si>
  <si>
    <t>–82</t>
  </si>
  <si>
    <t>0.15</t>
  </si>
  <si>
    <t>R-113</t>
  </si>
  <si>
    <t>CCL2FCCIF2(10)</t>
  </si>
  <si>
    <t>187.4</t>
  </si>
  <si>
    <t>NA</t>
  </si>
  <si>
    <t>R-114</t>
  </si>
  <si>
    <t>CClF2CCIF2(10)</t>
  </si>
  <si>
    <t>170.9</t>
  </si>
  <si>
    <t>6.99</t>
  </si>
  <si>
    <t>0.7</t>
  </si>
  <si>
    <t>0.14</t>
  </si>
  <si>
    <t>R-115</t>
  </si>
  <si>
    <t>CF3CClF2(10)</t>
  </si>
  <si>
    <t>154.5</t>
  </si>
  <si>
    <t>6.32</t>
  </si>
  <si>
    <t>0.76</t>
  </si>
  <si>
    <t>–39</t>
  </si>
  <si>
    <t>R-116</t>
  </si>
  <si>
    <t>CF3CF3(11)</t>
  </si>
  <si>
    <t>138.0</t>
  </si>
  <si>
    <t>5.64</t>
  </si>
  <si>
    <t>–78</t>
  </si>
  <si>
    <t>R-124</t>
  </si>
  <si>
    <t>CF3CHClF(10)</t>
  </si>
  <si>
    <t>136.5</t>
  </si>
  <si>
    <t>5.58</t>
  </si>
  <si>
    <t>0.11</t>
  </si>
  <si>
    <t>–12</t>
  </si>
  <si>
    <t>0.056</t>
  </si>
  <si>
    <t>R-125</t>
  </si>
  <si>
    <t>120.0</t>
  </si>
  <si>
    <t>4.91</t>
  </si>
  <si>
    <t>0.39</t>
  </si>
  <si>
    <t>–49</t>
  </si>
  <si>
    <t>0.37</t>
  </si>
  <si>
    <t>R-134a</t>
  </si>
  <si>
    <t>CF3CH2F(11)</t>
  </si>
  <si>
    <t>102.0</t>
  </si>
  <si>
    <t>4.17</t>
  </si>
  <si>
    <t>0.25</t>
  </si>
  <si>
    <t>–26</t>
  </si>
  <si>
    <t>0.21</t>
  </si>
  <si>
    <t>R-218</t>
  </si>
  <si>
    <t>CF3CF2CF3 (11)</t>
  </si>
  <si>
    <t>188.0</t>
  </si>
  <si>
    <t>7.69</t>
  </si>
  <si>
    <t>1.84</t>
  </si>
  <si>
    <t>–37</t>
  </si>
  <si>
    <t>0.85</t>
  </si>
  <si>
    <t>R-227ea</t>
  </si>
  <si>
    <t>CF3CHFCF3(11)</t>
  </si>
  <si>
    <t>170.0</t>
  </si>
  <si>
    <t>6.95</t>
  </si>
  <si>
    <t>0.63</t>
  </si>
  <si>
    <t>–15</t>
  </si>
  <si>
    <t>R-236fa</t>
  </si>
  <si>
    <t>CF3CH2CF3(11)</t>
  </si>
  <si>
    <t>152.0</t>
  </si>
  <si>
    <t>6.22</t>
  </si>
  <si>
    <t>0.59</t>
  </si>
  <si>
    <t>–1</t>
  </si>
  <si>
    <t>0.34</t>
  </si>
  <si>
    <t>R-1233zd(E)</t>
  </si>
  <si>
    <t>CF3CH=CHCl(10)</t>
  </si>
  <si>
    <t>130.5</t>
  </si>
  <si>
    <t>5.34</t>
  </si>
  <si>
    <t>0.086</t>
  </si>
  <si>
    <t>18.1</t>
  </si>
  <si>
    <t>R-C318</t>
  </si>
  <si>
    <t>C4F8(11)</t>
  </si>
  <si>
    <t>200.0</t>
  </si>
  <si>
    <t>8.18</t>
  </si>
  <si>
    <t>0.81</t>
  </si>
  <si>
    <t>–6</t>
  </si>
  <si>
    <t>0.65</t>
  </si>
  <si>
    <t>R-500</t>
  </si>
  <si>
    <t>CCl2F2 + CHF2CH3 (10;11)</t>
  </si>
  <si>
    <t>99.3</t>
  </si>
  <si>
    <t>4.06</t>
  </si>
  <si>
    <t>–33.5</t>
  </si>
  <si>
    <t>0.12</t>
  </si>
  <si>
    <t>R-501</t>
  </si>
  <si>
    <t>CCl2F2 + CHClF2 (10;11)</t>
  </si>
  <si>
    <t>93.1</t>
  </si>
  <si>
    <t>3.81</t>
  </si>
  <si>
    <t>0.38</t>
  </si>
  <si>
    <t>–41.0</t>
  </si>
  <si>
    <t>0.29</t>
  </si>
  <si>
    <t>R-502</t>
  </si>
  <si>
    <t>CHClF2+ CF3CClF2(10;11)</t>
  </si>
  <si>
    <t>4.56</t>
  </si>
  <si>
    <t>0.45</t>
  </si>
  <si>
    <t>–45.4</t>
  </si>
  <si>
    <t>0.33</t>
  </si>
  <si>
    <t>R-503</t>
  </si>
  <si>
    <t>CHF3+CClF3(10;11)</t>
  </si>
  <si>
    <t>87.5</t>
  </si>
  <si>
    <t>3.58</t>
  </si>
  <si>
    <t>0.35</t>
  </si>
  <si>
    <t>–88.7</t>
  </si>
  <si>
    <t>R-504</t>
  </si>
  <si>
    <t>CH2F2+CClF2CF3 (10;11)</t>
  </si>
  <si>
    <t>79.2</t>
  </si>
  <si>
    <t>3.24</t>
  </si>
  <si>
    <t>–57</t>
  </si>
  <si>
    <t>0.31</t>
  </si>
  <si>
    <t>R-507A</t>
  </si>
  <si>
    <t>CF3CHF2CF3CH3 (11)</t>
  </si>
  <si>
    <t>98.9</t>
  </si>
  <si>
    <t>4.04</t>
  </si>
  <si>
    <t>0.53</t>
  </si>
  <si>
    <t>–46.7</t>
  </si>
  <si>
    <t>R-508A</t>
  </si>
  <si>
    <t>CHF3+C2F6(11)</t>
  </si>
  <si>
    <t>100.1</t>
  </si>
  <si>
    <t>4.09</t>
  </si>
  <si>
    <t>0.23</t>
  </si>
  <si>
    <t>–86.0</t>
  </si>
  <si>
    <t>R-508B</t>
  </si>
  <si>
    <t>CHF3+C2F6 (11)</t>
  </si>
  <si>
    <t>95.4</t>
  </si>
  <si>
    <t>3.90</t>
  </si>
  <si>
    <t>–88.3</t>
  </si>
  <si>
    <t>R-509A</t>
  </si>
  <si>
    <t>CHClF2+ C3F8 (10;11)</t>
  </si>
  <si>
    <t>5.07</t>
  </si>
  <si>
    <t>0.56</t>
  </si>
  <si>
    <t>–47.0</t>
  </si>
  <si>
    <t>CH2FCF3+CF3CF=CH2 (11)</t>
  </si>
  <si>
    <t>108.4</t>
  </si>
  <si>
    <t>0.319</t>
  </si>
  <si>
    <t>–29.05</t>
  </si>
  <si>
    <t>R-718</t>
  </si>
  <si>
    <t>H2O</t>
  </si>
  <si>
    <t>R-744</t>
  </si>
  <si>
    <t>CO2</t>
  </si>
  <si>
    <t>44.0</t>
  </si>
  <si>
    <t>1.80</t>
  </si>
  <si>
    <t>0.1</t>
  </si>
  <si>
    <t>0.072</t>
  </si>
  <si>
    <t>A1/A1</t>
  </si>
  <si>
    <t>R-401A</t>
  </si>
  <si>
    <t>CHClF2+ CHF2CH3+CF3CHClF (10;11)</t>
  </si>
  <si>
    <t>94.4</t>
  </si>
  <si>
    <t>3.86</t>
  </si>
  <si>
    <t>33.4 a –27.8</t>
  </si>
  <si>
    <t>0.10</t>
  </si>
  <si>
    <t>R-401B</t>
  </si>
  <si>
    <t>CHClF2+ CHF2CH3 CF3CHClF (10;11)</t>
  </si>
  <si>
    <t>92.8</t>
  </si>
  <si>
    <t>3.80</t>
  </si>
  <si>
    <t>–34.9 a –29.6</t>
  </si>
  <si>
    <t>0.04</t>
  </si>
  <si>
    <t>R-401C</t>
  </si>
  <si>
    <t>CHClF2+ CHF2CH3+ CF3CHClF (10;11)</t>
  </si>
  <si>
    <t>4.13</t>
  </si>
  <si>
    <t>0.24</t>
  </si>
  <si>
    <t>–28.9 a –23.3</t>
  </si>
  <si>
    <t>0.083</t>
  </si>
  <si>
    <t>R-402A</t>
  </si>
  <si>
    <t>CF3CHF2+ C3H8+ CHClF2 (10;11)</t>
  </si>
  <si>
    <t>101.5</t>
  </si>
  <si>
    <t>4.16</t>
  </si>
  <si>
    <t>–49.2 a –47.0</t>
  </si>
  <si>
    <t>0.27</t>
  </si>
  <si>
    <t>R-402B</t>
  </si>
  <si>
    <t>94.7</t>
  </si>
  <si>
    <t>3.87</t>
  </si>
  <si>
    <t>0.32</t>
  </si>
  <si>
    <t>–47.2 a –44.8</t>
  </si>
  <si>
    <t>R-403A</t>
  </si>
  <si>
    <t>C3H8+CHClF2+ C3F8 (10;11)</t>
  </si>
  <si>
    <t>3.76</t>
  </si>
  <si>
    <t>–47.7 a –44.3</t>
  </si>
  <si>
    <t>0.80</t>
  </si>
  <si>
    <t>R-403B</t>
  </si>
  <si>
    <t>103.3</t>
  </si>
  <si>
    <t>4.22</t>
  </si>
  <si>
    <t>0.41</t>
  </si>
  <si>
    <t>–49.1 a –46.84</t>
  </si>
  <si>
    <t>A1 / A1</t>
  </si>
  <si>
    <t>R-404A</t>
  </si>
  <si>
    <t>CF3CHF2+ CF3CH3+ CF3CH2F (11)</t>
  </si>
  <si>
    <t>97.6</t>
  </si>
  <si>
    <t>3.99</t>
  </si>
  <si>
    <t>0.52</t>
  </si>
  <si>
    <t>–46.5 a –45.7</t>
  </si>
  <si>
    <t>R-405A</t>
  </si>
  <si>
    <t>CHClF2+ CHF2CH3+ CH3CClF2+ C4F8 (10;11)</t>
  </si>
  <si>
    <t>111.9</t>
  </si>
  <si>
    <t>4.58</t>
  </si>
  <si>
    <t>–32.8 a –24.4</t>
  </si>
  <si>
    <t>0.26</t>
  </si>
  <si>
    <t>R-407A</t>
  </si>
  <si>
    <t>CH2F2+ CF3CHF2+ CF3CH2F (11)</t>
  </si>
  <si>
    <t>90.1</t>
  </si>
  <si>
    <t>3.68</t>
  </si>
  <si>
    <t>–45.2 a –38.7</t>
  </si>
  <si>
    <t>R-407B</t>
  </si>
  <si>
    <t>102.9</t>
  </si>
  <si>
    <t>4.21</t>
  </si>
  <si>
    <t>–46.8 a –42.4</t>
  </si>
  <si>
    <t>R-407C</t>
  </si>
  <si>
    <t>86.2</t>
  </si>
  <si>
    <t>3.53</t>
  </si>
  <si>
    <t>–43.8 a –36.7</t>
  </si>
  <si>
    <t>R-407D</t>
  </si>
  <si>
    <t>90.9</t>
  </si>
  <si>
    <t>3.72</t>
  </si>
  <si>
    <t>–39.4 a –32.7</t>
  </si>
  <si>
    <t>R-407E</t>
  </si>
  <si>
    <t>83.8</t>
  </si>
  <si>
    <t>3.43</t>
  </si>
  <si>
    <t>–42.8 a –35.6</t>
  </si>
  <si>
    <t>R-407F</t>
  </si>
  <si>
    <t>82.1</t>
  </si>
  <si>
    <t>3.36</t>
  </si>
  <si>
    <t>–46.1 a –39.7</t>
  </si>
  <si>
    <t>R-407H</t>
  </si>
  <si>
    <t>CH2F2 / CHF2-CF3 / CF3CH2F (11)</t>
  </si>
  <si>
    <t>42.03</t>
  </si>
  <si>
    <t>–44,7 a –37,6</t>
  </si>
  <si>
    <t>R-408A</t>
  </si>
  <si>
    <t>CF3CHF2+ CF3CH3+ CHClF2 (10;11)</t>
  </si>
  <si>
    <t>87.0</t>
  </si>
  <si>
    <t>3.56</t>
  </si>
  <si>
    <t>44.6 a –44.1</t>
  </si>
  <si>
    <t>R-409A</t>
  </si>
  <si>
    <t>CHClF2+ CF3CHClF+ CH3CClF2 (10;11)</t>
  </si>
  <si>
    <t>97.5</t>
  </si>
  <si>
    <t>3.98</t>
  </si>
  <si>
    <t>0.16</t>
  </si>
  <si>
    <t>–34.7 a –26.3</t>
  </si>
  <si>
    <t>R-409B</t>
  </si>
  <si>
    <t>96.7</t>
  </si>
  <si>
    <t>3.95</t>
  </si>
  <si>
    <t>0.17</t>
  </si>
  <si>
    <t>–35.8 a –28.2</t>
  </si>
  <si>
    <t>R-410A</t>
  </si>
  <si>
    <t>CH2F2+ CF3CHF2 (11)</t>
  </si>
  <si>
    <t>72.6</t>
  </si>
  <si>
    <t>2.97</t>
  </si>
  <si>
    <t>0.44</t>
  </si>
  <si>
    <t>–51.6 a –51.5</t>
  </si>
  <si>
    <t>0.42</t>
  </si>
  <si>
    <t>R-410B</t>
  </si>
  <si>
    <t>75.5</t>
  </si>
  <si>
    <t>3.09</t>
  </si>
  <si>
    <t>0.43</t>
  </si>
  <si>
    <t>–51.5 a –51.4</t>
  </si>
  <si>
    <t>CHClF2+ CF3CHClF+ C4H10 (10;11)</t>
  </si>
  <si>
    <t>102.7</t>
  </si>
  <si>
    <t>X</t>
  </si>
  <si>
    <t>–34.1</t>
  </si>
  <si>
    <t>CF3CHF2+ CF3CH3+ C3H8+CHClF2 (10;11)</t>
  </si>
  <si>
    <t>95.6</t>
  </si>
  <si>
    <t>–45.6</t>
  </si>
  <si>
    <t>R-414A</t>
  </si>
  <si>
    <t>CHClF2+CF3CHClF+CH(CH3)3+CH3CClF2 (10;11)</t>
  </si>
  <si>
    <t>97.0</t>
  </si>
  <si>
    <t>3.96</t>
  </si>
  <si>
    <t>–33.2 a –24.7</t>
  </si>
  <si>
    <t>R-414B</t>
  </si>
  <si>
    <t>101.6</t>
  </si>
  <si>
    <t>0.096</t>
  </si>
  <si>
    <t>R-416A</t>
  </si>
  <si>
    <t>CF3CH2F+ CF3CHClF+ C4H10 (10;11)</t>
  </si>
  <si>
    <t>0.064</t>
  </si>
  <si>
    <t>–23.9 a –22.1</t>
  </si>
  <si>
    <t>R-417A</t>
  </si>
  <si>
    <t>CF3CHF2+ CF3CH2F+ C4H10 (11)</t>
  </si>
  <si>
    <t>106.7</t>
  </si>
  <si>
    <t>4.36</t>
  </si>
  <si>
    <t>–38.0 a –32.9</t>
  </si>
  <si>
    <t>0.057</t>
  </si>
  <si>
    <t>A/A1</t>
  </si>
  <si>
    <t>R-417B</t>
  </si>
  <si>
    <t>113.1</t>
  </si>
  <si>
    <t>4.63</t>
  </si>
  <si>
    <t>0.069</t>
  </si>
  <si>
    <t>–44,9 a –41,5</t>
  </si>
  <si>
    <t>R-417C</t>
  </si>
  <si>
    <t>103.7</t>
  </si>
  <si>
    <t>4.24</t>
  </si>
  <si>
    <t>0.087</t>
  </si>
  <si>
    <r>
      <t>–32.7 a </t>
    </r>
    <r>
      <rPr>
        <sz val="11"/>
        <color rgb="FF000000"/>
        <rFont val="Arial Narrow"/>
        <family val="2"/>
      </rPr>
      <t>–</t>
    </r>
    <r>
      <rPr>
        <i/>
        <sz val="11"/>
        <color rgb="FF000000"/>
        <rFont val="Arial Narrow"/>
        <family val="2"/>
      </rPr>
      <t>29.2</t>
    </r>
  </si>
  <si>
    <t>0.097</t>
  </si>
  <si>
    <t>R-119A</t>
  </si>
  <si>
    <t>CF3CHF2+ C3H8+ C3F8 (11)</t>
  </si>
  <si>
    <t>113.9</t>
  </si>
  <si>
    <t>0.49</t>
  </si>
  <si>
    <t>–54</t>
  </si>
  <si>
    <t>R-420A</t>
  </si>
  <si>
    <t>CF3CH2F+CClF2CH3 (10;11)</t>
  </si>
  <si>
    <t>101.9</t>
  </si>
  <si>
    <t>0.18</t>
  </si>
  <si>
    <r>
      <t>–24.9 a </t>
    </r>
    <r>
      <rPr>
        <sz val="11"/>
        <color rgb="FF000000"/>
        <rFont val="Arial Narrow"/>
        <family val="2"/>
      </rPr>
      <t>–</t>
    </r>
    <r>
      <rPr>
        <i/>
        <sz val="11"/>
        <color rgb="FF000000"/>
        <rFont val="Arial Narrow"/>
        <family val="2"/>
      </rPr>
      <t>24.2</t>
    </r>
  </si>
  <si>
    <t>R-421A</t>
  </si>
  <si>
    <t>CF3CHF2+CF3CH2F (11)</t>
  </si>
  <si>
    <t>111.8</t>
  </si>
  <si>
    <t>4.57</t>
  </si>
  <si>
    <t>0.28</t>
  </si>
  <si>
    <r>
      <t>–40.8 a </t>
    </r>
    <r>
      <rPr>
        <sz val="11"/>
        <color rgb="FF000000"/>
        <rFont val="Arial Narrow"/>
        <family val="2"/>
      </rPr>
      <t>–</t>
    </r>
    <r>
      <rPr>
        <i/>
        <sz val="11"/>
        <color rgb="FF000000"/>
        <rFont val="Arial Narrow"/>
        <family val="2"/>
      </rPr>
      <t>35.5</t>
    </r>
  </si>
  <si>
    <t>R-421B</t>
  </si>
  <si>
    <t>116.9</t>
  </si>
  <si>
    <t>4.78</t>
  </si>
  <si>
    <t>–45.7 a –42.6</t>
  </si>
  <si>
    <t>R-422A</t>
  </si>
  <si>
    <t>CF3CHF+CF3CH2F+CH(CH3)3 (11)</t>
  </si>
  <si>
    <t>113.6</t>
  </si>
  <si>
    <t>4.65</t>
  </si>
  <si>
    <t>–46.5 a –44.1</t>
  </si>
  <si>
    <t>R-422B</t>
  </si>
  <si>
    <t>CF3CHF2+CF3CH2F+CH(CH3)3 (11)</t>
  </si>
  <si>
    <t>108.5</t>
  </si>
  <si>
    <t>4.44</t>
  </si>
  <si>
    <t>–40.5 a –35.6</t>
  </si>
  <si>
    <t>R-422C</t>
  </si>
  <si>
    <t>113.4</t>
  </si>
  <si>
    <t>4.64</t>
  </si>
  <si>
    <t>–45.3 a –42.3</t>
  </si>
  <si>
    <t>A1/A</t>
  </si>
  <si>
    <t>CF3CHF2+CF3CH2F+CH(CH3)3(11)</t>
  </si>
  <si>
    <t>109.9</t>
  </si>
  <si>
    <t>4.49</t>
  </si>
  <si>
    <t>–43.2 a –38.4</t>
  </si>
  <si>
    <t>R-422E</t>
  </si>
  <si>
    <t>109.3</t>
  </si>
  <si>
    <t>4.47</t>
  </si>
  <si>
    <t>–41.8 a –36.4</t>
  </si>
  <si>
    <t>R-423A</t>
  </si>
  <si>
    <t>CF3CH2F+ CF3CHFCF3 (11)</t>
  </si>
  <si>
    <t>126.0</t>
  </si>
  <si>
    <t>5.15</t>
  </si>
  <si>
    <t>0.30</t>
  </si>
  <si>
    <t>–24.2 a –23.5</t>
  </si>
  <si>
    <t>R-424A</t>
  </si>
  <si>
    <t>CHF2CF3+CH2FCF3+C4H10 +C4H10+C5H12 (11)</t>
  </si>
  <si>
    <t>4.43</t>
  </si>
  <si>
    <t>–39,1 a –33,3</t>
  </si>
  <si>
    <t>R-425A</t>
  </si>
  <si>
    <t>CH2F2+CF3CH2F+ CF3CHFCF3 (11)</t>
  </si>
  <si>
    <t>90.3</t>
  </si>
  <si>
    <t>3.69</t>
  </si>
  <si>
    <t>–38.1 a –31.3</t>
  </si>
  <si>
    <t>R-426A</t>
  </si>
  <si>
    <t>CHF2CF3+ CH2FCF3+ C4H10+C5H12 (11)</t>
  </si>
  <si>
    <t>–28,5 a –26.7</t>
  </si>
  <si>
    <t>R-427</t>
  </si>
  <si>
    <t>CH2F2+ CF3CHF2+CF3CH3+ CF3CH2F (11)</t>
  </si>
  <si>
    <t>–33,09 a –28,62</t>
  </si>
  <si>
    <t>–</t>
  </si>
  <si>
    <t>R-427A</t>
  </si>
  <si>
    <t>CH2F2+CF3CHF2+CF3 CH3+CF3CH2F (11)</t>
  </si>
  <si>
    <t>3.70</t>
  </si>
  <si>
    <t>–43,0 a –36.3</t>
  </si>
  <si>
    <t>R-428A</t>
  </si>
  <si>
    <t>CHF2CF3+CH3CF3+ C3H8+C4H10 (11)</t>
  </si>
  <si>
    <t>4.40</t>
  </si>
  <si>
    <t>–48,3 a –47,5</t>
  </si>
  <si>
    <t>R-434A</t>
  </si>
  <si>
    <t>CHF2CF3+CH3CF3+CH2FCF3+C4H10 (11)</t>
  </si>
  <si>
    <t>4.32</t>
  </si>
  <si>
    <t>–45,0 a –42,3</t>
  </si>
  <si>
    <t>R-437A</t>
  </si>
  <si>
    <t>HF2CF3+CH2FCF3+CH(CH3)3+ CH3CH2CH2+CH2CH3 (11)</t>
  </si>
  <si>
    <t>103.71</t>
  </si>
  <si>
    <t>–32,9 a –29.2</t>
  </si>
  <si>
    <t>0.081</t>
  </si>
  <si>
    <t>R(1)</t>
  </si>
  <si>
    <t>CHF2CF3+C3F8+CF3CH2F (11)</t>
  </si>
  <si>
    <t>105.72</t>
  </si>
  <si>
    <t>–29.61 a –27.64</t>
  </si>
  <si>
    <t>R-438A</t>
  </si>
  <si>
    <t>CH2F2+CHF2CF3+CH2FCF3++CF3CH2F+C4H10+C5H12+CH3 CH2CH2CH2CH3 (11)</t>
  </si>
  <si>
    <t>99.1</t>
  </si>
  <si>
    <t>4.05</t>
  </si>
  <si>
    <t>0.079</t>
  </si>
  <si>
    <t>–43.0 a –36.4</t>
  </si>
  <si>
    <t>R-453A</t>
  </si>
  <si>
    <t>CH2F2+ CHF2F3+CH2FCF3+CF3CHFCF3+CH3(CH2)2CH3+(CH3)2CH-CH2-CH3 (11)</t>
  </si>
  <si>
    <t>88.4</t>
  </si>
  <si>
    <t>–44.5 a –42.5</t>
  </si>
  <si>
    <t>-42,52 a -34,98</t>
  </si>
  <si>
    <t>R-442A</t>
  </si>
  <si>
    <t>CH2F2+CHF2CF3+CH2FCF3+CH 3CHF2+CF3CHFCF3 (11)</t>
  </si>
  <si>
    <t>81.8</t>
  </si>
  <si>
    <t>3.35</t>
  </si>
  <si>
    <t>–52.7 a –46.5</t>
  </si>
  <si>
    <t>R-448A</t>
  </si>
  <si>
    <t>CH2F2+CF3CHF2+CH2CFCF3+ CF3CH2F+CHFCHCF3 (11)</t>
  </si>
  <si>
    <t>86.28</t>
  </si>
  <si>
    <t>0.388</t>
  </si>
  <si>
    <t>–45.9 a –39.8</t>
  </si>
  <si>
    <t>R-449A</t>
  </si>
  <si>
    <t>CF2F2+CF3CHF2+CF3CFCH2+ CF3CH2F (11)</t>
  </si>
  <si>
    <t>87.21</t>
  </si>
  <si>
    <t>3.62</t>
  </si>
  <si>
    <t>0.357</t>
  </si>
  <si>
    <t>–46.0 a –39.9</t>
  </si>
  <si>
    <t>R-450A</t>
  </si>
  <si>
    <t>CF3CH2F+CF3CH=CHF (11)</t>
  </si>
  <si>
    <t>108.67</t>
  </si>
  <si>
    <t>4.54</t>
  </si>
  <si>
    <t>–23.4 a –22.8</t>
  </si>
  <si>
    <t>0.345</t>
  </si>
  <si>
    <t>R-452A</t>
  </si>
  <si>
    <t>CH2F2+CF3CHF2+CF3CFCH2 (11)</t>
  </si>
  <si>
    <t>103.51</t>
  </si>
  <si>
    <t>4.30</t>
  </si>
  <si>
    <t>0.423</t>
  </si>
  <si>
    <t>–47.0 a –43.2</t>
  </si>
  <si>
    <t>CF3CH2F+CF3CHF2+CH2F2+CF3CH3 (11)</t>
  </si>
  <si>
    <t>97.87</t>
  </si>
  <si>
    <t>R-464A</t>
  </si>
  <si>
    <t>CH2F2+CHF2CF3+CHFCHF3+CF3CHFCF3 (11)</t>
  </si>
  <si>
    <t>88.27</t>
  </si>
  <si>
    <t>0.321</t>
  </si>
  <si>
    <t>–46,5 a –36,9</t>
  </si>
  <si>
    <t>CO2+CH2F2+CHF2CF3+CH2FCF 3+CHFCHCF3+CF3CHFCF3 (11)</t>
  </si>
  <si>
    <t>–62,9 a –31,7</t>
  </si>
  <si>
    <t>–62,7 a –35,6</t>
  </si>
  <si>
    <t>A2L</t>
  </si>
  <si>
    <t>R-32</t>
  </si>
  <si>
    <t>CH2F2 (11)</t>
  </si>
  <si>
    <t>–52</t>
  </si>
  <si>
    <t>R-143a</t>
  </si>
  <si>
    <t>CF3CH3 (11)</t>
  </si>
  <si>
    <t>–47</t>
  </si>
  <si>
    <t>R-1234yf</t>
  </si>
  <si>
    <t>CF3CF=CH2</t>
  </si>
  <si>
    <t>114.0</t>
  </si>
  <si>
    <t>4.66</t>
  </si>
  <si>
    <t>0.058</t>
  </si>
  <si>
    <t>0.47</t>
  </si>
  <si>
    <t>0.289</t>
  </si>
  <si>
    <t>R1234ze(E)</t>
  </si>
  <si>
    <t>CF3CH=CHF</t>
  </si>
  <si>
    <t>0.061</t>
  </si>
  <si>
    <t>–19</t>
  </si>
  <si>
    <t>0.303</t>
  </si>
  <si>
    <t>R-444A</t>
  </si>
  <si>
    <t>96.70</t>
  </si>
  <si>
    <t>4.03</t>
  </si>
  <si>
    <t>0.065</t>
  </si>
  <si>
    <t>–34.3 a –24.3</t>
  </si>
  <si>
    <t>0.324</t>
  </si>
  <si>
    <t>R-444B</t>
  </si>
  <si>
    <t>CH2F2+CH3CHF2+ CF3CH=CHF(11)</t>
  </si>
  <si>
    <t>–44.6 a –34.9</t>
  </si>
  <si>
    <t>R-445A</t>
  </si>
  <si>
    <t>–50,3 a –23,5</t>
  </si>
  <si>
    <t>R-446A</t>
  </si>
  <si>
    <t>CH2F2+CF3CH=CHF+C4H10 (11)</t>
  </si>
  <si>
    <t>–49,4 a –44,0</t>
  </si>
  <si>
    <t>R-447A</t>
  </si>
  <si>
    <t>CH2F2+CF3CHF2+ CF3CH=CHF (11)</t>
  </si>
  <si>
    <t>–49,3 a –44,2</t>
  </si>
  <si>
    <t>R-451A</t>
  </si>
  <si>
    <t>–30,8 a –30,5</t>
  </si>
  <si>
    <t>R-451B</t>
  </si>
  <si>
    <t>CF3CF=CH2+ CF3CH2F (11)</t>
  </si>
  <si>
    <t>–31,0 a –30,6</t>
  </si>
  <si>
    <t>R-452B</t>
  </si>
  <si>
    <t>63.5</t>
  </si>
  <si>
    <t>0.062</t>
  </si>
  <si>
    <t>–51,0 a –50,3</t>
  </si>
  <si>
    <t>0.310</t>
  </si>
  <si>
    <t>R-454A</t>
  </si>
  <si>
    <t>CH2F2+CF3CFCH2 (11)</t>
  </si>
  <si>
    <t>80.5</t>
  </si>
  <si>
    <t>–48,4 a –41,6</t>
  </si>
  <si>
    <t>0.278</t>
  </si>
  <si>
    <t>R-454B</t>
  </si>
  <si>
    <t>62.6</t>
  </si>
  <si>
    <t>–50,9 a –50,0</t>
  </si>
  <si>
    <t>R-454C</t>
  </si>
  <si>
    <t>0.059</t>
  </si>
  <si>
    <t>–46,0 a –37,8</t>
  </si>
  <si>
    <t>R-455A</t>
  </si>
  <si>
    <t>R-744/R-32/R-1234yf (3.0/21.5 /75.5)</t>
  </si>
  <si>
    <t>CO2+CH2F2+CF3CF=CH2 (11)</t>
  </si>
  <si>
    <t>0.105</t>
  </si>
  <si>
    <t>–51,6 a –39,1</t>
  </si>
  <si>
    <t>A2</t>
  </si>
  <si>
    <t>CCl2FCH3 (10;11)</t>
  </si>
  <si>
    <t>0.053</t>
  </si>
  <si>
    <t>CClF2CH3 (10;11)</t>
  </si>
  <si>
    <t>–10</t>
  </si>
  <si>
    <t>0.027</t>
  </si>
  <si>
    <t>–25</t>
  </si>
  <si>
    <t>R-160</t>
  </si>
  <si>
    <t>Cloruro de etilo</t>
  </si>
  <si>
    <t>CH3CH2Cl</t>
  </si>
  <si>
    <t>0.019</t>
  </si>
  <si>
    <t>R-512A</t>
  </si>
  <si>
    <t>–24</t>
  </si>
  <si>
    <t>A1/A2</t>
  </si>
  <si>
    <t>R-406A</t>
  </si>
  <si>
    <t>CHClF2+ CH(CH3)3+ CClF2CH3 (10;11)</t>
  </si>
  <si>
    <t>89.9</t>
  </si>
  <si>
    <t>–32,7 a –23,5</t>
  </si>
  <si>
    <t>R-411A</t>
  </si>
  <si>
    <t>C3H6+CHClF2+ CHF2CH3 (10;11)</t>
  </si>
  <si>
    <t>–39,6 a –37,1</t>
  </si>
  <si>
    <t>R-411B</t>
  </si>
  <si>
    <t>–41,6 a –40,2</t>
  </si>
  <si>
    <t>R-412A</t>
  </si>
  <si>
    <t>CHClF2+C3F8+CCIF2CH3 (10;11)</t>
  </si>
  <si>
    <t>–36,5 a –28,9</t>
  </si>
  <si>
    <t>R-413A</t>
  </si>
  <si>
    <t>C3F8+ CF3CH2F+ CH(CH3)3 (11)</t>
  </si>
  <si>
    <t>–29,4 a –27,4</t>
  </si>
  <si>
    <t>R-415A</t>
  </si>
  <si>
    <t>CHClF2+CHF2CH3 (10;11)</t>
  </si>
  <si>
    <t>–37,5 a –34,7</t>
  </si>
  <si>
    <t>R-415B</t>
  </si>
  <si>
    <t>–23,4 a –21,8</t>
  </si>
  <si>
    <t>R-418A</t>
  </si>
  <si>
    <t>C3H8+CHClF2+CHF2CH3 (10;11)</t>
  </si>
  <si>
    <t>–41,7 a –40,0</t>
  </si>
  <si>
    <t>R-419A</t>
  </si>
  <si>
    <t>CF3CHF2+CF3CH2F+CH3OCH3 (11)</t>
  </si>
  <si>
    <t>–42,6 a –35,9</t>
  </si>
  <si>
    <t>R-419B</t>
  </si>
  <si>
    <t>–37,4 a –31,5</t>
  </si>
  <si>
    <t>R-439A</t>
  </si>
  <si>
    <t>CH2F2+CF3CHF2+CH(CH3)3 (11)</t>
  </si>
  <si>
    <t>–52,0 a –51,8</t>
  </si>
  <si>
    <t>R-440A</t>
  </si>
  <si>
    <t>–38,1 a –37,8</t>
  </si>
  <si>
    <t>B1</t>
  </si>
  <si>
    <t>R-21</t>
  </si>
  <si>
    <t>CHCl2F (10)</t>
  </si>
  <si>
    <t>R-123</t>
  </si>
  <si>
    <t>CF3CHCl2 (10)</t>
  </si>
  <si>
    <t>R-245fa</t>
  </si>
  <si>
    <t>CF3CH2CHF2 (11)</t>
  </si>
  <si>
    <t>R-764</t>
  </si>
  <si>
    <t>SO2</t>
  </si>
  <si>
    <t>0,0002 6</t>
  </si>
  <si>
    <t>B2L</t>
  </si>
  <si>
    <t>R-717</t>
  </si>
  <si>
    <t>NH3</t>
  </si>
  <si>
    <t>–33</t>
  </si>
  <si>
    <t>B2</t>
  </si>
  <si>
    <t>R-30</t>
  </si>
  <si>
    <t>CH2Cl2 (10)</t>
  </si>
  <si>
    <t>R-40</t>
  </si>
  <si>
    <t>Cloruro de metilo</t>
  </si>
  <si>
    <t>CH3Cl (10)</t>
  </si>
  <si>
    <t>R-611</t>
  </si>
  <si>
    <t>C2H4O2</t>
  </si>
  <si>
    <t>R-1130</t>
  </si>
  <si>
    <t>1,2-Dicloroetileno</t>
  </si>
  <si>
    <t>CHCl = CHCl</t>
  </si>
  <si>
    <t>A3</t>
  </si>
  <si>
    <t>R-50</t>
  </si>
  <si>
    <t>CH4</t>
  </si>
  <si>
    <t>0.654</t>
  </si>
  <si>
    <t>–161</t>
  </si>
  <si>
    <t>R-170</t>
  </si>
  <si>
    <t>C2H6</t>
  </si>
  <si>
    <t>–89</t>
  </si>
  <si>
    <t>R-290</t>
  </si>
  <si>
    <t>C3H8</t>
  </si>
  <si>
    <t>–42</t>
  </si>
  <si>
    <t>R-600</t>
  </si>
  <si>
    <t>C4H10</t>
  </si>
  <si>
    <t>R-600a</t>
  </si>
  <si>
    <t>CH(CH3)3</t>
  </si>
  <si>
    <t>R-601</t>
  </si>
  <si>
    <t>C5H10</t>
  </si>
  <si>
    <t>(CH3)2CHCH2CH3</t>
  </si>
  <si>
    <t>R-1150</t>
  </si>
  <si>
    <t>Etileno</t>
  </si>
  <si>
    <t>CH2 = CH2</t>
  </si>
  <si>
    <t>1.15</t>
  </si>
  <si>
    <t>–104</t>
  </si>
  <si>
    <t>R-1270</t>
  </si>
  <si>
    <t>Propileno</t>
  </si>
  <si>
    <t>CH3CH=CH2</t>
  </si>
  <si>
    <t>–48</t>
  </si>
  <si>
    <t>R-E170</t>
  </si>
  <si>
    <t>Dimetileter</t>
  </si>
  <si>
    <t>CH3OCH3</t>
  </si>
  <si>
    <t>R-510A</t>
  </si>
  <si>
    <t>C2H6O+CH(CH3)3</t>
  </si>
  <si>
    <t>–25,1</t>
  </si>
  <si>
    <t>R-511A</t>
  </si>
  <si>
    <t>CH3H8+C2H6O</t>
  </si>
  <si>
    <t>A3/A3</t>
  </si>
  <si>
    <t>R-429A</t>
  </si>
  <si>
    <t>–26,0 a –25,6</t>
  </si>
  <si>
    <t>R-430A</t>
  </si>
  <si>
    <t>–27,6 a –27,6</t>
  </si>
  <si>
    <t>R-431A</t>
  </si>
  <si>
    <t>–43,1 a –43,1</t>
  </si>
  <si>
    <t>R-432A</t>
  </si>
  <si>
    <t>C3H6+C2H6O</t>
  </si>
  <si>
    <t>–46,6 a –45,6</t>
  </si>
  <si>
    <t>R-333A</t>
  </si>
  <si>
    <t>C3H6+ CH3H8</t>
  </si>
  <si>
    <t>–44,6 a –44,2</t>
  </si>
  <si>
    <t>R-433C</t>
  </si>
  <si>
    <t>–44,3 a –43,9</t>
  </si>
  <si>
    <t>R-435A</t>
  </si>
  <si>
    <t>–26,1 a –25,9</t>
  </si>
  <si>
    <t>R-436A</t>
  </si>
  <si>
    <t>CH3H8+CH(CH3)3</t>
  </si>
  <si>
    <t>–34,3 a –26,2</t>
  </si>
  <si>
    <t>R-436B</t>
  </si>
  <si>
    <t>–33,4 a –25,0</t>
  </si>
  <si>
    <t>R-441A</t>
  </si>
  <si>
    <t>C2H6+C3H8+CH(CH3)3+C4H10</t>
  </si>
  <si>
    <t>–41,9 a –20,4</t>
  </si>
  <si>
    <t>R-443A</t>
  </si>
  <si>
    <t>CH3H6+C3H8+CH(CH3)3</t>
  </si>
  <si>
    <t>–44,8 a –41,2</t>
  </si>
  <si>
    <t>–62,16 a –50,23</t>
  </si>
  <si>
    <t>Clasificación</t>
  </si>
  <si>
    <t>Nombre industrial</t>
  </si>
  <si>
    <t>Denominación o compsoición</t>
  </si>
  <si>
    <t>Fórmula química</t>
  </si>
  <si>
    <t>Masa molecular (kg/kmol)</t>
  </si>
  <si>
    <t>Límite práctico (kg/m3)</t>
  </si>
  <si>
    <t>Punto de ebullición (ºC)</t>
  </si>
  <si>
    <t>ATEL/ODL</t>
  </si>
  <si>
    <t>Temperatura de autoignición (ºC)</t>
  </si>
  <si>
    <t>Límite inferior de inflamabilidad (kg/m3)</t>
  </si>
  <si>
    <t>INFLAMABILIDAD</t>
  </si>
  <si>
    <t>PCA</t>
  </si>
  <si>
    <t>Clasificación según REP</t>
  </si>
  <si>
    <t>R-513A</t>
  </si>
  <si>
    <r>
      <t>R</t>
    </r>
    <r>
      <rPr>
        <vertAlign val="superscript"/>
        <sz val="11"/>
        <color rgb="FF000000"/>
        <rFont val="Arial Narrow"/>
        <family val="2"/>
      </rPr>
      <t>(1)*</t>
    </r>
  </si>
  <si>
    <r>
      <t>R</t>
    </r>
    <r>
      <rPr>
        <vertAlign val="superscript"/>
        <sz val="11"/>
        <color rgb="FF000000"/>
        <rFont val="Arial Narrow"/>
        <family val="2"/>
      </rPr>
      <t>(1)**</t>
    </r>
  </si>
  <si>
    <t>R-422D</t>
  </si>
  <si>
    <t>R(1)***</t>
  </si>
  <si>
    <t>R(1)****</t>
  </si>
  <si>
    <t>R(1)*****</t>
  </si>
  <si>
    <r>
      <t>R</t>
    </r>
    <r>
      <rPr>
        <vertAlign val="superscript"/>
        <sz val="11"/>
        <color rgb="FF000000"/>
        <rFont val="Arial Narrow"/>
        <family val="2"/>
      </rPr>
      <t>(1)******</t>
    </r>
  </si>
  <si>
    <t>R-141B</t>
  </si>
  <si>
    <t>R-142B</t>
  </si>
  <si>
    <t>R-152A</t>
  </si>
  <si>
    <t>R(1)*******</t>
  </si>
  <si>
    <t>R-601A</t>
  </si>
  <si>
    <t>R(1)********</t>
  </si>
  <si>
    <t xml:space="preserve">GAS REFRIGERANTE </t>
  </si>
  <si>
    <t>CARGA PRECARGADA DEL EQUIPO  (kg)</t>
  </si>
  <si>
    <t>CARGA DEL EQUIPO IN SITU (kg)</t>
  </si>
  <si>
    <t>EQUIPO SELLADO HERMÉTICAMENTE</t>
  </si>
  <si>
    <t>Equipo sellado herméticamente</t>
  </si>
  <si>
    <t>Sí</t>
  </si>
  <si>
    <t>No</t>
  </si>
  <si>
    <t>Kilogramos (kg)</t>
  </si>
  <si>
    <t>Empresa Asociada a:</t>
  </si>
  <si>
    <t>Densidad de vapor (kg/m3)</t>
  </si>
  <si>
    <t>R-22/R-218 (44/56)</t>
  </si>
  <si>
    <t>R-12/R-152A (73.8/26.2)</t>
  </si>
  <si>
    <t>R-22/R-12 (75/25)</t>
  </si>
  <si>
    <t>R-22/R-115 (48.8/51.2)</t>
  </si>
  <si>
    <t>R-23/R-13 (40.1/59.9)</t>
  </si>
  <si>
    <t>R-32/R-115 (48.2/51.8)</t>
  </si>
  <si>
    <t>R-125/R-143A (50/50)</t>
  </si>
  <si>
    <t>R-23/R-116 (39/61)</t>
  </si>
  <si>
    <t>R-23/R-116 (46/54)</t>
  </si>
  <si>
    <t>R-134A/R-1234yf (44/56)</t>
  </si>
  <si>
    <t>R-22/R-152A/R-124 (53/13/34)</t>
  </si>
  <si>
    <t>R-22/R-152A/R-124 (61/11/28)</t>
  </si>
  <si>
    <t>R-22/R-152A/R-124 (33/15/52)</t>
  </si>
  <si>
    <t>R-125/R-290/R-22 (60/2/38)</t>
  </si>
  <si>
    <t>R-125/R-290/R-22 (38/2/60)</t>
  </si>
  <si>
    <t>R-290/R-22/R-218 (5/75/20)</t>
  </si>
  <si>
    <t>R-290/R-22/R-218 (5/56/39)</t>
  </si>
  <si>
    <t>R-125/R-143A/R-134A (44/52/4)</t>
  </si>
  <si>
    <t>R-22/R-152A/R-142b/R-C318 (45/7/5.5/42.5)</t>
  </si>
  <si>
    <t>R-32/R-125/R-134A (20/40/40)</t>
  </si>
  <si>
    <t>R-32/R-125/R-134A (10/70/20)</t>
  </si>
  <si>
    <t>R-32/R-125/R-134A (23/25/52)</t>
  </si>
  <si>
    <t>R-32/R-125/R-134A (15/15/70)</t>
  </si>
  <si>
    <t>R-32/R-125/R-134A (25/15/60)</t>
  </si>
  <si>
    <t>R-32/R-125/R-134A (30/30/40)</t>
  </si>
  <si>
    <t>R-32/R-125/R-134A (32.5/15.0/52.5)</t>
  </si>
  <si>
    <t>R-125/R-143A/R-22 (7/46/47)</t>
  </si>
  <si>
    <t>R-22/R-124/R-142B (60/25/15)</t>
  </si>
  <si>
    <t>R-22/R-124/R-142B (65/25/10)</t>
  </si>
  <si>
    <t>R-32/R-125 (50/50)</t>
  </si>
  <si>
    <t>R-32/R-125 (45/55)</t>
  </si>
  <si>
    <t>R-22/R-124/R-600 (50/47/3)</t>
  </si>
  <si>
    <t>R-22/R-124/R-600A/R-142B (51.0/28.5/4.0/16.5)</t>
  </si>
  <si>
    <t>R-22/R-124/R-600A/R-142B (50.0/39.0/1.5/9.5)</t>
  </si>
  <si>
    <t>R-134A/R-124/R-600 (59.0/39.5/1.5)</t>
  </si>
  <si>
    <t>R-125/R-134A/R-600 (46.6/50.0/3.4)</t>
  </si>
  <si>
    <t>R-125/R-134A/R-600 (79.0/18.3/2,7)</t>
  </si>
  <si>
    <t>R-125/R-134A/R-600 (19.5/78.8/1.7)</t>
  </si>
  <si>
    <t>R-125/R-290/R-218 (86/5/9)</t>
  </si>
  <si>
    <t>R-134A/R-142B (88.0/12.0)</t>
  </si>
  <si>
    <t>R-125/R-134A (58.0/42.0)</t>
  </si>
  <si>
    <t>R-125/R-134A (58/42)</t>
  </si>
  <si>
    <t>R-1234yf/R-134A (89,8/10,2)</t>
  </si>
  <si>
    <t>R-1234yf/R-134A (88,8/11,2)</t>
  </si>
  <si>
    <t>R-1270/R-290 (25/75)</t>
  </si>
  <si>
    <t>R-125/R-134A/R-152A/R-E170(67/15/15/3)</t>
  </si>
  <si>
    <t>–39,96 A –34,83</t>
  </si>
  <si>
    <t>–25,5 a -24,3</t>
  </si>
  <si>
    <t>R-22/R-152A (82/18)</t>
  </si>
  <si>
    <t>R-290/R-134A/R-152A (0,6/1,6/97,8)</t>
  </si>
  <si>
    <t>R-E170/R-152A (80/20)</t>
  </si>
  <si>
    <t>R-32/ R-125/R-143A /R-134A (4,99/7,51/2,57/84,93)</t>
  </si>
  <si>
    <t>R-125/143A/R-134A/R-600A (63,2/18.0/16.0/2,8)</t>
  </si>
  <si>
    <t>R-125/R-134A/R-600/R-601A (19,5/78,5/1,40.6)</t>
  </si>
  <si>
    <t>R-125/R-218/R-134A (11/4/85)</t>
  </si>
  <si>
    <t>R-32/125/R-134A/R-600/R-601A (8.5/45.0/44.2/1.7/0.6)</t>
  </si>
  <si>
    <t>R-32/R-125/R-1234yf/R-134A/R-1234z e(E) 26/26/20/21/7</t>
  </si>
  <si>
    <t>R-32/R-125/R-1234yf/R-134A (24.3/24.7/25.3/25.7)</t>
  </si>
  <si>
    <t>R-134A/R-1234ze(E) (42/58)</t>
  </si>
  <si>
    <t>R-32/R-125/R-1234yf (11/59/30)</t>
  </si>
  <si>
    <t>R-134A/R-125/R-32/R-143A (84,93/7,51/4,99/2,57)</t>
  </si>
  <si>
    <t>R-125/R-143A/R-134A/R-600A (38/10/49,2/2,8)</t>
  </si>
  <si>
    <t>R-32/R-152A/R-1234ze(E) 12/5/83</t>
  </si>
  <si>
    <t>R-32/R-152A/R-1234ze (E) (41,5/10/48,5)</t>
  </si>
  <si>
    <t>R-744/R-134A/R-1234ze (E) (6/9/85)</t>
  </si>
  <si>
    <t>R-32/R-1234ze (e)/R-600 68/29/3</t>
  </si>
  <si>
    <t>R-32/R-125/R-1234zeE(68/3,5/28,5)</t>
  </si>
  <si>
    <t>R-32/R-125/R-1234yf (67.0/7.0/26.0)</t>
  </si>
  <si>
    <t>R-32/R-1234yf (35.0/65.0)</t>
  </si>
  <si>
    <t>R-32/R-1234yf (68.9/31.1)</t>
  </si>
  <si>
    <t>R-32/R-1234yf (21.5/78.5)</t>
  </si>
  <si>
    <t>R-134A/R-152A (5/95)</t>
  </si>
  <si>
    <t>R-22/R-600A/R-142B (55/4/41)</t>
  </si>
  <si>
    <t>R-1270/R-22/R-152A (1,5/87,5/11,0)</t>
  </si>
  <si>
    <t>R-1270/R-22/R-152A (3/94/3)</t>
  </si>
  <si>
    <t>R-22/R-218/R-142B (70/5/25)</t>
  </si>
  <si>
    <t>R-218/R-134A/R-600A (9/88/3)</t>
  </si>
  <si>
    <t>R-22/R-152A (25/75)</t>
  </si>
  <si>
    <t>R-290/R-22/R-152A (81,5/96,0/2,5)</t>
  </si>
  <si>
    <t>R-125/R-134A/R-E170 (77/19/4)</t>
  </si>
  <si>
    <t>R-125/R-134A/R-E170 (48,5/48,0/3,5)</t>
  </si>
  <si>
    <t>R-32/125/R-600A(50/47/3)</t>
  </si>
  <si>
    <t>R-290/R-E170 (95/5)</t>
  </si>
  <si>
    <t>R-E170/R-152A/R-600A (60/10/30)</t>
  </si>
  <si>
    <t>R-152A/R-600A (76/24)</t>
  </si>
  <si>
    <t>R-290/R-152A(71/29)</t>
  </si>
  <si>
    <t>R-1270/R-E170.(80/20)</t>
  </si>
  <si>
    <t>R-1270/R-290(30/70)</t>
  </si>
  <si>
    <t>R-290/R-600A (56/44)</t>
  </si>
  <si>
    <t>R-290/R-600A (52/48)</t>
  </si>
  <si>
    <t>R-170/R-290/R-600A/R-600 (3,1/54,8/6,0/36,1)</t>
  </si>
  <si>
    <t>R-1270/R-290/R-600A (55/40/5)</t>
  </si>
  <si>
    <t>R32/R-1270/R-E170 (21/75/4)</t>
  </si>
  <si>
    <t>R-125/R-143A /R-290/R-22 (42/6/2/50)</t>
  </si>
  <si>
    <t>R-125/R-134A/R-600A (85.1/11.5/3.4)</t>
  </si>
  <si>
    <t>R-125/R-134A/R-600A (55/42/3)</t>
  </si>
  <si>
    <t>R-125/R-134A/R-600A (82/15/3)</t>
  </si>
  <si>
    <t>R-125/R-134A/R-600A (65.1/31.5/3.4)</t>
  </si>
  <si>
    <t>R-125/R-134A/R-600A (58.0/39.3/2.7)</t>
  </si>
  <si>
    <t>R-134A/R-227eA (52.5/47.5)</t>
  </si>
  <si>
    <t>R-125/R-134A/R-600A/R-600/R-601A (50,5/47.0/0,9/1.0/0,6)</t>
  </si>
  <si>
    <t>R-32/R-134A/R-227eA (18.5/69.5/12.0)</t>
  </si>
  <si>
    <t>R-125/R-134A/R-600/R-601A (5,1/93.0/1,3/0,6)</t>
  </si>
  <si>
    <t>R-32/125/143A/R-134A (15/25/10/50)</t>
  </si>
  <si>
    <t>R-125/143A/R-290/R-600A (77,5/20.0/0.6/1,9)</t>
  </si>
  <si>
    <t>R-32/R-125/R-134A/R-227eA/R-600/601 (20.0/20.0/53.8/5.0/0.6/0.6</t>
  </si>
  <si>
    <t>R-32/R-125/R-134A/R-152A/R-227A (31/31/30/3/5)</t>
  </si>
  <si>
    <t>R-32/R-125/R-1234ze(E)/R-227eA (27/27/40/6)</t>
  </si>
  <si>
    <t>R-744/R-32/R-125/R-134A/R-1234ze (E)/R-227eA (11/11/11/4/56/7)</t>
  </si>
  <si>
    <t>R-744/R-32/R-125/R-134A/R-1234ze (E)/R-227eA (10/17/19/7/44/3)</t>
  </si>
  <si>
    <t>Dióxido de Azufre</t>
  </si>
  <si>
    <t>AmoníAco</t>
  </si>
  <si>
    <t>R-E170/R-600A (88/12)</t>
  </si>
  <si>
    <r>
      <t>Ton CO</t>
    </r>
    <r>
      <rPr>
        <b/>
        <vertAlign val="sub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 xml:space="preserve"> eq.</t>
    </r>
  </si>
  <si>
    <t>LOGO EMPRESA</t>
  </si>
  <si>
    <r>
      <t>TOTAL (kg) /(Ton CO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eq)</t>
    </r>
  </si>
  <si>
    <t>INSTRUCCIONES USO DEL GENERADOR DE ETIQUETAS</t>
  </si>
  <si>
    <t>1. En la sección de datos se debe especificar el gas, mediante la lista desplegable</t>
  </si>
  <si>
    <t>2. Se deben especificar las cargas del refrigerante que lleva el equipo de serie (pictograma de la unidad exterior) y el de la carga realizada en mantenimiento o instalación (pictograma de la botella verde). Se debe expresar en kilogramos, con 2 decimales.</t>
  </si>
  <si>
    <t>3. Se debe especificar si el equipo está o no sellado herméticamente. Existe una opción para dejarlo en blanco</t>
  </si>
  <si>
    <t>Triclorofluormetano</t>
  </si>
  <si>
    <t>Diclorodiflurometano</t>
  </si>
  <si>
    <t>Bromoclorodiflurometano</t>
  </si>
  <si>
    <t>Clorotrifluormetano</t>
  </si>
  <si>
    <t>Bromotrifluormetano</t>
  </si>
  <si>
    <t>Clorodifluormetano</t>
  </si>
  <si>
    <t>Trifluormetano</t>
  </si>
  <si>
    <t>1,1,2-Tricloro-1,2,2trifluoretano</t>
  </si>
  <si>
    <t>Octofluorpropano</t>
  </si>
  <si>
    <t>1,1,1,3,3,3-HexAfluorpropano</t>
  </si>
  <si>
    <t>Octofluorciclobutano</t>
  </si>
  <si>
    <t>Difluormetano</t>
  </si>
  <si>
    <t>1,1,1-Trifluoretano</t>
  </si>
  <si>
    <t>1,1-Dicloro-1-fluoretano</t>
  </si>
  <si>
    <t>1-Cloro-1,1-difluoretano</t>
  </si>
  <si>
    <t>1,1-Difluoretano</t>
  </si>
  <si>
    <t>Diclorofluormetano</t>
  </si>
  <si>
    <t>2,2-Dicloro-1,1,1-trifluoretano</t>
  </si>
  <si>
    <t>Diclorometano (cloruro de etileno)</t>
  </si>
  <si>
    <t>Metano</t>
  </si>
  <si>
    <t>Etano</t>
  </si>
  <si>
    <t>Propano</t>
  </si>
  <si>
    <t>Butano</t>
  </si>
  <si>
    <t>2 Metilpropano (Isobutano)</t>
  </si>
  <si>
    <t>Pentano</t>
  </si>
  <si>
    <t>2 Metilbutano (Isopentano)</t>
  </si>
  <si>
    <t>1,2-Dicloro-1,1,2,2 tetrafluoretano</t>
  </si>
  <si>
    <t>2-Cloro-1,1,1,2tetrafluoretano</t>
  </si>
  <si>
    <t>1,1,1,2-tetrafluoretano</t>
  </si>
  <si>
    <t>2,3,3,3tetrafluorpropeno</t>
  </si>
  <si>
    <t>2-Cloro-1,1,1,2,2pentafluoretano</t>
  </si>
  <si>
    <t>Pentafluoretano</t>
  </si>
  <si>
    <t>1,1,1,3,3 Pentafluor propano</t>
  </si>
  <si>
    <t>1,1,1,2,3,3,3-Heptafluorpropano</t>
  </si>
  <si>
    <t>Trans-1-cloro-3,3,3trifluorprop-1-N</t>
  </si>
  <si>
    <t>Trans 1,3,3,3 tetrafluorpropeno</t>
  </si>
  <si>
    <t>tetrafluoruro de carbono</t>
  </si>
  <si>
    <t>Dióxido de carbono</t>
  </si>
  <si>
    <t>Hexafluoretano</t>
  </si>
  <si>
    <t>Formiato de metilo</t>
  </si>
  <si>
    <t>Agua</t>
  </si>
  <si>
    <t>CF3CHF2 (11)</t>
  </si>
  <si>
    <r>
      <t>CF</t>
    </r>
    <r>
      <rPr>
        <vertAlign val="sub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>-CHF</t>
    </r>
    <r>
      <rPr>
        <vertAlign val="sub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>+CF</t>
    </r>
    <r>
      <rPr>
        <vertAlign val="sub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>-CH</t>
    </r>
    <r>
      <rPr>
        <vertAlign val="sub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>+CF</t>
    </r>
    <r>
      <rPr>
        <vertAlign val="sub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>-CH</t>
    </r>
    <r>
      <rPr>
        <vertAlign val="sub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>F+CH(CH</t>
    </r>
    <r>
      <rPr>
        <vertAlign val="sub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>)</t>
    </r>
    <r>
      <rPr>
        <vertAlign val="superscript"/>
        <sz val="11"/>
        <color rgb="FF000000"/>
        <rFont val="Arial Narrow"/>
        <family val="2"/>
      </rPr>
      <t>3 (11)</t>
    </r>
  </si>
  <si>
    <t>CH2F2+CH3CHF2+ CF3CH=CHF (11)</t>
  </si>
  <si>
    <t>CO2+CF3CH2F+ CF3CH=CHF (11)</t>
  </si>
  <si>
    <t>CHF2CH3 (11)</t>
  </si>
  <si>
    <t>CH3CH2F+CHF2CH3 (11)</t>
  </si>
  <si>
    <t>C3H8+CF3CH2F+CHF2CH3 (11)</t>
  </si>
  <si>
    <t>CF3CHF2+CF3CH2F+CHF2CH3+ CH3OCH3 (11)</t>
  </si>
  <si>
    <t>C2H6O+CHF2CH3+CH(CH3)3 (11)</t>
  </si>
  <si>
    <t>CHF2CH3+CH(CH3)3 (11)</t>
  </si>
  <si>
    <t>CH3H8+ CHF2CH3 (11)</t>
  </si>
  <si>
    <t>C2H6O+C2H4F2 (11)</t>
  </si>
  <si>
    <t>CH2F2+CH3H6+C2H6O (11)</t>
  </si>
  <si>
    <t>¿Contiene sustancias reguladas en la F-Gas?</t>
  </si>
  <si>
    <t>¿Contiene sustancias que dañan la capa de ozono?</t>
  </si>
  <si>
    <t>¿Contiene sustancias que dañan la capa de ozono y son sustancias reguladas en la F-Gas)?</t>
  </si>
  <si>
    <t>CF4 (11)</t>
  </si>
  <si>
    <t>4. Se debe el refrigerante para iniciar la generación de la etiqueta. En caso contrario aparecerán mensajes indicando error "#N/A"</t>
  </si>
  <si>
    <t>¿Debe somterse a control de fugas?</t>
  </si>
  <si>
    <t>5. Código de colores</t>
  </si>
  <si>
    <t>Resultado de programa</t>
  </si>
  <si>
    <t>Introducción de datos mediante lista desplegable</t>
  </si>
  <si>
    <t>Introducción manual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</si>
</sst>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rgb="FF333333"/>
      <name val="Arial Narrow"/>
      <family val="2"/>
    </font>
    <font>
      <sz val="11"/>
      <color rgb="FF000000"/>
      <name val="Arial Narrow"/>
      <family val="2"/>
    </font>
    <font>
      <vertAlign val="superscript"/>
      <sz val="11"/>
      <color rgb="FF000000"/>
      <name val="Arial Narrow"/>
      <family val="2"/>
    </font>
    <font>
      <i/>
      <sz val="11"/>
      <color rgb="FF000000"/>
      <name val="Arial Narrow"/>
      <family val="2"/>
    </font>
    <font>
      <vertAlign val="subscript"/>
      <sz val="11"/>
      <color rgb="FF000000"/>
      <name val="Arial Narrow"/>
      <family val="2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sz val="20"/>
      <color theme="1"/>
      <name val="Arial"/>
      <family val="2"/>
    </font>
    <font>
      <b/>
      <vertAlign val="subscript"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vertAlign val="subscript"/>
      <sz val="12"/>
      <color theme="1"/>
      <name val="Arial"/>
      <family val="2"/>
    </font>
    <font>
      <sz val="12"/>
      <color theme="1"/>
      <name val="Arial"/>
      <family val="2"/>
    </font>
    <font>
      <sz val="2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b/>
      <sz val="20"/>
      <color theme="1"/>
      <name val="Arial"/>
      <family val="2"/>
    </font>
    <font>
      <b/>
      <sz val="2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FE7DE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rgb="FFA0B0C0"/>
      </left>
      <right style="medium">
        <color rgb="FFA0B0C0"/>
      </right>
      <top style="medium">
        <color rgb="FFA0B0C0"/>
      </top>
      <bottom style="medium">
        <color rgb="FFA0B0C0"/>
      </bottom>
      <diagonal/>
    </border>
    <border>
      <left style="medium">
        <color rgb="FFA0B0C0"/>
      </left>
      <right style="medium">
        <color rgb="FFA0B0C0"/>
      </right>
      <top style="medium">
        <color rgb="FFA0B0C0"/>
      </top>
      <bottom/>
      <diagonal/>
    </border>
    <border>
      <left style="medium">
        <color rgb="FFA0B0C0"/>
      </left>
      <right style="medium">
        <color rgb="FFA0B0C0"/>
      </right>
      <top/>
      <bottom/>
      <diagonal/>
    </border>
    <border>
      <left style="medium">
        <color rgb="FFA0B0C0"/>
      </left>
      <right style="medium">
        <color rgb="FFA0B0C0"/>
      </right>
      <top/>
      <bottom style="medium">
        <color rgb="FFA0B0C0"/>
      </bottom>
      <diagonal/>
    </border>
    <border>
      <left style="medium">
        <color rgb="FFA0B0C0"/>
      </left>
      <right/>
      <top style="medium">
        <color rgb="FFA0B0C0"/>
      </top>
      <bottom/>
      <diagonal/>
    </border>
    <border>
      <left/>
      <right style="medium">
        <color rgb="FFA0B0C0"/>
      </right>
      <top style="medium">
        <color rgb="FFA0B0C0"/>
      </top>
      <bottom/>
      <diagonal/>
    </border>
    <border>
      <left/>
      <right style="medium">
        <color rgb="FFA0B0C0"/>
      </right>
      <top/>
      <bottom style="medium">
        <color rgb="FFA0B0C0"/>
      </bottom>
      <diagonal/>
    </border>
    <border>
      <left style="medium">
        <color rgb="FFA0B0C0"/>
      </left>
      <right/>
      <top style="medium">
        <color rgb="FFA0B0C0"/>
      </top>
      <bottom style="medium">
        <color rgb="FFA0B0C0"/>
      </bottom>
      <diagonal/>
    </border>
    <border>
      <left/>
      <right style="medium">
        <color rgb="FFA0B0C0"/>
      </right>
      <top style="medium">
        <color rgb="FFA0B0C0"/>
      </top>
      <bottom style="medium">
        <color rgb="FFA0B0C0"/>
      </bottom>
      <diagonal/>
    </border>
    <border>
      <left/>
      <right style="medium">
        <color rgb="FFA0B0C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wrapText="1"/>
    </xf>
    <xf numFmtId="0" fontId="0" fillId="3" borderId="22" xfId="0" applyFill="1" applyBorder="1"/>
    <xf numFmtId="0" fontId="12" fillId="4" borderId="22" xfId="0" applyFont="1" applyFill="1" applyBorder="1" applyAlignment="1">
      <alignment horizontal="left" wrapText="1"/>
    </xf>
    <xf numFmtId="0" fontId="0" fillId="5" borderId="22" xfId="0" applyFill="1" applyBorder="1"/>
    <xf numFmtId="0" fontId="12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5" fillId="5" borderId="19" xfId="0" applyFont="1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306917</xdr:colOff>
      <xdr:row>10</xdr:row>
      <xdr:rowOff>21166</xdr:rowOff>
    </xdr:from>
    <xdr:to>
      <xdr:col>7</xdr:col>
      <xdr:colOff>42941</xdr:colOff>
      <xdr:row>14</xdr:row>
      <xdr:rowOff>43434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4917" y="1936749"/>
          <a:ext cx="2022024" cy="784268"/>
        </a:xfrm>
        <a:prstGeom prst="rect">
          <a:avLst/>
        </a:prstGeom>
      </xdr:spPr>
    </xdr:pic>
    <xdr:clientData/>
  </xdr:twoCellAnchor>
  <xdr:twoCellAnchor editAs="oneCell">
    <xdr:from>
      <xdr:col>10</xdr:col>
      <xdr:colOff>1576917</xdr:colOff>
      <xdr:row>0</xdr:row>
      <xdr:rowOff>95249</xdr:rowOff>
    </xdr:from>
    <xdr:to>
      <xdr:col>11</xdr:col>
      <xdr:colOff>1762275</xdr:colOff>
      <xdr:row>7</xdr:row>
      <xdr:rowOff>6628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6917" y="95249"/>
          <a:ext cx="2048025" cy="1244879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18</xdr:row>
      <xdr:rowOff>179917</xdr:rowOff>
    </xdr:from>
    <xdr:to>
      <xdr:col>8</xdr:col>
      <xdr:colOff>145750</xdr:colOff>
      <xdr:row>25</xdr:row>
      <xdr:rowOff>65465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41750" y="4053417"/>
          <a:ext cx="2400000" cy="12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362239</xdr:colOff>
      <xdr:row>14</xdr:row>
      <xdr:rowOff>55562</xdr:rowOff>
    </xdr:from>
    <xdr:to>
      <xdr:col>3</xdr:col>
      <xdr:colOff>235239</xdr:colOff>
      <xdr:row>18</xdr:row>
      <xdr:rowOff>142875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886239" y="2852448"/>
          <a:ext cx="635000" cy="866632"/>
          <a:chOff x="3092824" y="1716654"/>
          <a:chExt cx="779929" cy="1712346"/>
        </a:xfrm>
      </xdr:grpSpPr>
      <xdr:sp macro="" textlink="">
        <xdr:nvSpPr>
          <xdr:cNvPr id="3" name="Cilindro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3092824" y="1976718"/>
            <a:ext cx="779929" cy="1452282"/>
          </a:xfrm>
          <a:prstGeom prst="can">
            <a:avLst/>
          </a:prstGeom>
          <a:solidFill>
            <a:srgbClr val="92D05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/>
          </a:p>
        </xdr:txBody>
      </xdr:sp>
      <xdr:sp macro="" textlink="">
        <xdr:nvSpPr>
          <xdr:cNvPr id="4" name="Disco magnético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3289262" y="1716654"/>
            <a:ext cx="387047" cy="354317"/>
          </a:xfrm>
          <a:prstGeom prst="flowChartMagneticDisk">
            <a:avLst/>
          </a:prstGeom>
          <a:solidFill>
            <a:srgbClr val="92D05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/>
          </a:p>
        </xdr:txBody>
      </xdr:sp>
      <xdr:sp macro="" textlink="">
        <xdr:nvSpPr>
          <xdr:cNvPr id="5" name="Cilindr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3459927" y="1794610"/>
            <a:ext cx="45719" cy="198407"/>
          </a:xfrm>
          <a:prstGeom prst="can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/>
          </a:p>
        </xdr:txBody>
      </xdr:sp>
    </xdr:grpSp>
    <xdr:clientData/>
  </xdr:twoCellAnchor>
  <xdr:twoCellAnchor>
    <xdr:from>
      <xdr:col>2</xdr:col>
      <xdr:colOff>34637</xdr:colOff>
      <xdr:row>20</xdr:row>
      <xdr:rowOff>8660</xdr:rowOff>
    </xdr:from>
    <xdr:to>
      <xdr:col>4</xdr:col>
      <xdr:colOff>665307</xdr:colOff>
      <xdr:row>26</xdr:row>
      <xdr:rowOff>180399</xdr:rowOff>
    </xdr:to>
    <xdr:grpSp>
      <xdr:nvGrpSpPr>
        <xdr:cNvPr id="44" name="Grupo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GrpSpPr/>
      </xdr:nvGrpSpPr>
      <xdr:grpSpPr>
        <a:xfrm>
          <a:off x="1558637" y="3965865"/>
          <a:ext cx="2154670" cy="1332057"/>
          <a:chOff x="4368391" y="2037546"/>
          <a:chExt cx="5029200" cy="2888354"/>
        </a:xfrm>
      </xdr:grpSpPr>
      <xdr:sp macro="" textlink="">
        <xdr:nvSpPr>
          <xdr:cNvPr id="45" name="Cubo 44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/>
        </xdr:nvSpPr>
        <xdr:spPr>
          <a:xfrm>
            <a:off x="4368391" y="2037546"/>
            <a:ext cx="5029200" cy="2888354"/>
          </a:xfrm>
          <a:prstGeom prst="cube">
            <a:avLst>
              <a:gd name="adj" fmla="val 11150"/>
            </a:avLst>
          </a:prstGeom>
          <a:solidFill>
            <a:sysClr val="window" lastClr="FFFFFF"/>
          </a:solidFill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9pPr>
          </a:lstStyle>
          <a:p>
            <a:pPr algn="ctr"/>
            <a:endParaRPr lang="es-ES"/>
          </a:p>
        </xdr:txBody>
      </xdr:sp>
      <xdr:grpSp>
        <xdr:nvGrpSpPr>
          <xdr:cNvPr id="46" name="Grupo 45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GrpSpPr/>
        </xdr:nvGrpSpPr>
        <xdr:grpSpPr>
          <a:xfrm>
            <a:off x="4716056" y="2741419"/>
            <a:ext cx="1981200" cy="1813959"/>
            <a:chOff x="6549046" y="2628254"/>
            <a:chExt cx="1981200" cy="1813959"/>
          </a:xfrm>
        </xdr:grpSpPr>
        <xdr:grpSp>
          <xdr:nvGrpSpPr>
            <xdr:cNvPr id="49" name="Grupo 48">
              <a:extLst>
                <a:ext uri="{FF2B5EF4-FFF2-40B4-BE49-F238E27FC236}">
                  <a16:creationId xmlns:a16="http://schemas.microsoft.com/office/drawing/2014/main" id="{00000000-0008-0000-0200-000031000000}"/>
                </a:ext>
              </a:extLst>
            </xdr:cNvPr>
            <xdr:cNvGrpSpPr/>
          </xdr:nvGrpSpPr>
          <xdr:grpSpPr>
            <a:xfrm>
              <a:off x="6549046" y="2628254"/>
              <a:ext cx="1981200" cy="1813959"/>
              <a:chOff x="6549046" y="2628254"/>
              <a:chExt cx="1981200" cy="1813959"/>
            </a:xfrm>
          </xdr:grpSpPr>
          <xdr:sp macro="" textlink="">
            <xdr:nvSpPr>
              <xdr:cNvPr id="76" name="Elipse 75">
                <a:extLst>
                  <a:ext uri="{FF2B5EF4-FFF2-40B4-BE49-F238E27FC236}">
                    <a16:creationId xmlns:a16="http://schemas.microsoft.com/office/drawing/2014/main" id="{00000000-0008-0000-0200-00004C000000}"/>
                  </a:ext>
                </a:extLst>
              </xdr:cNvPr>
              <xdr:cNvSpPr/>
            </xdr:nvSpPr>
            <xdr:spPr>
              <a:xfrm>
                <a:off x="6549046" y="2628254"/>
                <a:ext cx="1981200" cy="1813959"/>
              </a:xfrm>
              <a:prstGeom prst="ellipse">
                <a:avLst/>
              </a:prstGeom>
              <a:solidFill>
                <a:sysClr val="window" lastClr="FFFFFF"/>
              </a:solidFill>
              <a:ln w="12700" cap="flat" cmpd="sng" algn="ctr">
                <a:solidFill>
                  <a:sysClr val="windowText" lastClr="000000"/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9pPr>
              </a:lstStyle>
              <a:p>
                <a:pPr algn="ctr"/>
                <a:endParaRPr lang="es-ES"/>
              </a:p>
            </xdr:txBody>
          </xdr:sp>
          <xdr:grpSp>
            <xdr:nvGrpSpPr>
              <xdr:cNvPr id="77" name="Grupo 76">
                <a:extLst>
                  <a:ext uri="{FF2B5EF4-FFF2-40B4-BE49-F238E27FC236}">
                    <a16:creationId xmlns:a16="http://schemas.microsoft.com/office/drawing/2014/main" id="{00000000-0008-0000-0200-00004D000000}"/>
                  </a:ext>
                </a:extLst>
              </xdr:cNvPr>
              <xdr:cNvGrpSpPr/>
            </xdr:nvGrpSpPr>
            <xdr:grpSpPr>
              <a:xfrm>
                <a:off x="6912221" y="2909449"/>
                <a:ext cx="1254850" cy="1251570"/>
                <a:chOff x="1305471" y="1277485"/>
                <a:chExt cx="1121041" cy="1121377"/>
              </a:xfrm>
              <a:solidFill>
                <a:sysClr val="window" lastClr="FFFFFF">
                  <a:lumMod val="75000"/>
                </a:sysClr>
              </a:solidFill>
            </xdr:grpSpPr>
            <xdr:sp macro="" textlink="">
              <xdr:nvSpPr>
                <xdr:cNvPr id="78" name="Acorde 77">
                  <a:extLst>
                    <a:ext uri="{FF2B5EF4-FFF2-40B4-BE49-F238E27FC236}">
                      <a16:creationId xmlns:a16="http://schemas.microsoft.com/office/drawing/2014/main" id="{00000000-0008-0000-0200-00004E000000}"/>
                    </a:ext>
                  </a:extLst>
                </xdr:cNvPr>
                <xdr:cNvSpPr/>
              </xdr:nvSpPr>
              <xdr:spPr>
                <a:xfrm rot="19700404">
                  <a:off x="1439529" y="1277485"/>
                  <a:ext cx="491428" cy="619200"/>
                </a:xfrm>
                <a:prstGeom prst="chord">
                  <a:avLst>
                    <a:gd name="adj1" fmla="val 5181155"/>
                    <a:gd name="adj2" fmla="val 16200000"/>
                  </a:avLst>
                </a:prstGeom>
                <a:grpFill/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es-ES"/>
                  </a:defPPr>
                  <a:lvl1pPr marL="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9pPr>
                </a:lstStyle>
                <a:p>
                  <a:pPr algn="ctr"/>
                  <a:endParaRPr lang="es-ES"/>
                </a:p>
              </xdr:txBody>
            </xdr:sp>
            <xdr:sp macro="" textlink="">
              <xdr:nvSpPr>
                <xdr:cNvPr id="79" name="Acorde 78">
                  <a:extLst>
                    <a:ext uri="{FF2B5EF4-FFF2-40B4-BE49-F238E27FC236}">
                      <a16:creationId xmlns:a16="http://schemas.microsoft.com/office/drawing/2014/main" id="{00000000-0008-0000-0200-00004F000000}"/>
                    </a:ext>
                  </a:extLst>
                </xdr:cNvPr>
                <xdr:cNvSpPr/>
              </xdr:nvSpPr>
              <xdr:spPr>
                <a:xfrm rot="14392665">
                  <a:off x="1368471" y="1717165"/>
                  <a:ext cx="493200" cy="619200"/>
                </a:xfrm>
                <a:prstGeom prst="chord">
                  <a:avLst>
                    <a:gd name="adj1" fmla="val 5116852"/>
                    <a:gd name="adj2" fmla="val 16200000"/>
                  </a:avLst>
                </a:prstGeom>
                <a:grpFill/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es-ES"/>
                  </a:defPPr>
                  <a:lvl1pPr marL="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9pPr>
                </a:lstStyle>
                <a:p>
                  <a:pPr algn="ctr"/>
                  <a:endParaRPr lang="es-ES"/>
                </a:p>
              </xdr:txBody>
            </xdr:sp>
            <xdr:sp macro="" textlink="">
              <xdr:nvSpPr>
                <xdr:cNvPr id="80" name="Acorde 79">
                  <a:extLst>
                    <a:ext uri="{FF2B5EF4-FFF2-40B4-BE49-F238E27FC236}">
                      <a16:creationId xmlns:a16="http://schemas.microsoft.com/office/drawing/2014/main" id="{00000000-0008-0000-0200-000050000000}"/>
                    </a:ext>
                  </a:extLst>
                </xdr:cNvPr>
                <xdr:cNvSpPr/>
              </xdr:nvSpPr>
              <xdr:spPr>
                <a:xfrm rot="8654451">
                  <a:off x="1819969" y="1778664"/>
                  <a:ext cx="493200" cy="620198"/>
                </a:xfrm>
                <a:prstGeom prst="chord">
                  <a:avLst>
                    <a:gd name="adj1" fmla="val 5270935"/>
                    <a:gd name="adj2" fmla="val 16200000"/>
                  </a:avLst>
                </a:prstGeom>
                <a:grpFill/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es-ES"/>
                  </a:defPPr>
                  <a:lvl1pPr marL="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9pPr>
                </a:lstStyle>
                <a:p>
                  <a:pPr algn="ctr"/>
                  <a:endParaRPr lang="es-ES"/>
                </a:p>
              </xdr:txBody>
            </xdr:sp>
            <xdr:sp macro="" textlink="">
              <xdr:nvSpPr>
                <xdr:cNvPr id="81" name="Acorde 80">
                  <a:extLst>
                    <a:ext uri="{FF2B5EF4-FFF2-40B4-BE49-F238E27FC236}">
                      <a16:creationId xmlns:a16="http://schemas.microsoft.com/office/drawing/2014/main" id="{00000000-0008-0000-0200-000051000000}"/>
                    </a:ext>
                  </a:extLst>
                </xdr:cNvPr>
                <xdr:cNvSpPr/>
              </xdr:nvSpPr>
              <xdr:spPr>
                <a:xfrm rot="3240897">
                  <a:off x="1869813" y="1334918"/>
                  <a:ext cx="493200" cy="620198"/>
                </a:xfrm>
                <a:prstGeom prst="chord">
                  <a:avLst>
                    <a:gd name="adj1" fmla="val 5270935"/>
                    <a:gd name="adj2" fmla="val 16200000"/>
                  </a:avLst>
                </a:prstGeom>
                <a:grpFill/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es-ES"/>
                  </a:defPPr>
                  <a:lvl1pPr marL="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9pPr>
                </a:lstStyle>
                <a:p>
                  <a:pPr algn="ctr"/>
                  <a:endParaRPr lang="es-ES"/>
                </a:p>
              </xdr:txBody>
            </xdr:sp>
          </xdr:grpSp>
        </xdr:grpSp>
        <xdr:cxnSp macro="">
          <xdr:nvCxnSpPr>
            <xdr:cNvPr id="50" name="Conector recto 49">
              <a:extLst>
                <a:ext uri="{FF2B5EF4-FFF2-40B4-BE49-F238E27FC236}">
                  <a16:creationId xmlns:a16="http://schemas.microsoft.com/office/drawing/2014/main" id="{00000000-0008-0000-0200-000032000000}"/>
                </a:ext>
              </a:extLst>
            </xdr:cNvPr>
            <xdr:cNvCxnSpPr>
              <a:stCxn id="76" idx="1"/>
              <a:endCxn id="76" idx="3"/>
            </xdr:cNvCxnSpPr>
          </xdr:nvCxnSpPr>
          <xdr:spPr>
            <a:xfrm>
              <a:off x="6839186" y="2893902"/>
              <a:ext cx="0" cy="1282663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1" name="Conector recto 50">
              <a:extLst>
                <a:ext uri="{FF2B5EF4-FFF2-40B4-BE49-F238E27FC236}">
                  <a16:creationId xmlns:a16="http://schemas.microsoft.com/office/drawing/2014/main" id="{00000000-0008-0000-0200-000033000000}"/>
                </a:ext>
              </a:extLst>
            </xdr:cNvPr>
            <xdr:cNvCxnSpPr>
              <a:stCxn id="76" idx="0"/>
              <a:endCxn id="76" idx="4"/>
            </xdr:cNvCxnSpPr>
          </xdr:nvCxnSpPr>
          <xdr:spPr>
            <a:xfrm>
              <a:off x="7539646" y="2628254"/>
              <a:ext cx="0" cy="1813959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2" name="Conector recto 51">
              <a:extLst>
                <a:ext uri="{FF2B5EF4-FFF2-40B4-BE49-F238E27FC236}">
                  <a16:creationId xmlns:a16="http://schemas.microsoft.com/office/drawing/2014/main" id="{00000000-0008-0000-0200-000034000000}"/>
                </a:ext>
              </a:extLst>
            </xdr:cNvPr>
            <xdr:cNvCxnSpPr>
              <a:stCxn id="76" idx="7"/>
              <a:endCxn id="76" idx="5"/>
            </xdr:cNvCxnSpPr>
          </xdr:nvCxnSpPr>
          <xdr:spPr>
            <a:xfrm>
              <a:off x="8240106" y="2893902"/>
              <a:ext cx="0" cy="1282663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3" name="Conector recto 52">
              <a:extLst>
                <a:ext uri="{FF2B5EF4-FFF2-40B4-BE49-F238E27FC236}">
                  <a16:creationId xmlns:a16="http://schemas.microsoft.com/office/drawing/2014/main" id="{00000000-0008-0000-0200-000035000000}"/>
                </a:ext>
              </a:extLst>
            </xdr:cNvPr>
            <xdr:cNvCxnSpPr>
              <a:stCxn id="76" idx="2"/>
              <a:endCxn id="76" idx="6"/>
            </xdr:cNvCxnSpPr>
          </xdr:nvCxnSpPr>
          <xdr:spPr>
            <a:xfrm>
              <a:off x="6549046" y="3535234"/>
              <a:ext cx="1981200" cy="0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4" name="Conector recto 53">
              <a:extLst>
                <a:ext uri="{FF2B5EF4-FFF2-40B4-BE49-F238E27FC236}">
                  <a16:creationId xmlns:a16="http://schemas.microsoft.com/office/drawing/2014/main" id="{00000000-0008-0000-0200-000036000000}"/>
                </a:ext>
              </a:extLst>
            </xdr:cNvPr>
            <xdr:cNvCxnSpPr>
              <a:stCxn id="76" idx="3"/>
              <a:endCxn id="76" idx="5"/>
            </xdr:cNvCxnSpPr>
          </xdr:nvCxnSpPr>
          <xdr:spPr>
            <a:xfrm>
              <a:off x="6839186" y="4176565"/>
              <a:ext cx="1400920" cy="0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5" name="Conector recto 54">
              <a:extLst>
                <a:ext uri="{FF2B5EF4-FFF2-40B4-BE49-F238E27FC236}">
                  <a16:creationId xmlns:a16="http://schemas.microsoft.com/office/drawing/2014/main" id="{00000000-0008-0000-0200-000037000000}"/>
                </a:ext>
              </a:extLst>
            </xdr:cNvPr>
            <xdr:cNvCxnSpPr>
              <a:stCxn id="76" idx="1"/>
              <a:endCxn id="76" idx="7"/>
            </xdr:cNvCxnSpPr>
          </xdr:nvCxnSpPr>
          <xdr:spPr>
            <a:xfrm>
              <a:off x="6839186" y="2893902"/>
              <a:ext cx="1400920" cy="0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6" name="Conector recto 55">
              <a:extLst>
                <a:ext uri="{FF2B5EF4-FFF2-40B4-BE49-F238E27FC236}">
                  <a16:creationId xmlns:a16="http://schemas.microsoft.com/office/drawing/2014/main" id="{00000000-0008-0000-0200-000038000000}"/>
                </a:ext>
              </a:extLst>
            </xdr:cNvPr>
            <xdr:cNvCxnSpPr/>
          </xdr:nvCxnSpPr>
          <xdr:spPr>
            <a:xfrm>
              <a:off x="8351822" y="3010277"/>
              <a:ext cx="9053" cy="1016568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7" name="Conector recto 56">
              <a:extLst>
                <a:ext uri="{FF2B5EF4-FFF2-40B4-BE49-F238E27FC236}">
                  <a16:creationId xmlns:a16="http://schemas.microsoft.com/office/drawing/2014/main" id="{00000000-0008-0000-0200-000039000000}"/>
                </a:ext>
              </a:extLst>
            </xdr:cNvPr>
            <xdr:cNvCxnSpPr/>
          </xdr:nvCxnSpPr>
          <xdr:spPr>
            <a:xfrm flipH="1">
              <a:off x="8008672" y="2740132"/>
              <a:ext cx="5393" cy="1595597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8" name="Conector recto 57">
              <a:extLst>
                <a:ext uri="{FF2B5EF4-FFF2-40B4-BE49-F238E27FC236}">
                  <a16:creationId xmlns:a16="http://schemas.microsoft.com/office/drawing/2014/main" id="{00000000-0008-0000-0200-00003A000000}"/>
                </a:ext>
              </a:extLst>
            </xdr:cNvPr>
            <xdr:cNvCxnSpPr/>
          </xdr:nvCxnSpPr>
          <xdr:spPr>
            <a:xfrm flipH="1">
              <a:off x="7710874" y="2645363"/>
              <a:ext cx="482" cy="1793427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9" name="Conector recto 58">
              <a:extLst>
                <a:ext uri="{FF2B5EF4-FFF2-40B4-BE49-F238E27FC236}">
                  <a16:creationId xmlns:a16="http://schemas.microsoft.com/office/drawing/2014/main" id="{00000000-0008-0000-0200-00003B000000}"/>
                </a:ext>
              </a:extLst>
            </xdr:cNvPr>
            <xdr:cNvCxnSpPr/>
          </xdr:nvCxnSpPr>
          <xdr:spPr>
            <a:xfrm>
              <a:off x="7620750" y="2635096"/>
              <a:ext cx="1553" cy="1800272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0" name="Conector recto 59">
              <a:extLst>
                <a:ext uri="{FF2B5EF4-FFF2-40B4-BE49-F238E27FC236}">
                  <a16:creationId xmlns:a16="http://schemas.microsoft.com/office/drawing/2014/main" id="{00000000-0008-0000-0200-00003C000000}"/>
                </a:ext>
              </a:extLst>
            </xdr:cNvPr>
            <xdr:cNvCxnSpPr/>
          </xdr:nvCxnSpPr>
          <xdr:spPr>
            <a:xfrm flipH="1">
              <a:off x="7309928" y="2663791"/>
              <a:ext cx="9207" cy="1742883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1" name="Conector recto 60">
              <a:extLst>
                <a:ext uri="{FF2B5EF4-FFF2-40B4-BE49-F238E27FC236}">
                  <a16:creationId xmlns:a16="http://schemas.microsoft.com/office/drawing/2014/main" id="{00000000-0008-0000-0200-00003D000000}"/>
                </a:ext>
              </a:extLst>
            </xdr:cNvPr>
            <xdr:cNvCxnSpPr/>
          </xdr:nvCxnSpPr>
          <xdr:spPr>
            <a:xfrm flipH="1">
              <a:off x="7192463" y="2697173"/>
              <a:ext cx="9205" cy="1687651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2" name="Conector recto 61">
              <a:extLst>
                <a:ext uri="{FF2B5EF4-FFF2-40B4-BE49-F238E27FC236}">
                  <a16:creationId xmlns:a16="http://schemas.microsoft.com/office/drawing/2014/main" id="{00000000-0008-0000-0200-00003E000000}"/>
                </a:ext>
              </a:extLst>
            </xdr:cNvPr>
            <xdr:cNvCxnSpPr/>
          </xdr:nvCxnSpPr>
          <xdr:spPr>
            <a:xfrm flipH="1">
              <a:off x="7066655" y="2740132"/>
              <a:ext cx="12274" cy="1595597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3" name="Conector recto 62">
              <a:extLst>
                <a:ext uri="{FF2B5EF4-FFF2-40B4-BE49-F238E27FC236}">
                  <a16:creationId xmlns:a16="http://schemas.microsoft.com/office/drawing/2014/main" id="{00000000-0008-0000-0200-00003F000000}"/>
                </a:ext>
              </a:extLst>
            </xdr:cNvPr>
            <xdr:cNvCxnSpPr/>
          </xdr:nvCxnSpPr>
          <xdr:spPr>
            <a:xfrm flipH="1">
              <a:off x="6937882" y="2798275"/>
              <a:ext cx="18342" cy="1458805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4" name="Conector recto 63">
              <a:extLst>
                <a:ext uri="{FF2B5EF4-FFF2-40B4-BE49-F238E27FC236}">
                  <a16:creationId xmlns:a16="http://schemas.microsoft.com/office/drawing/2014/main" id="{00000000-0008-0000-0200-000040000000}"/>
                </a:ext>
              </a:extLst>
            </xdr:cNvPr>
            <xdr:cNvCxnSpPr/>
          </xdr:nvCxnSpPr>
          <xdr:spPr>
            <a:xfrm flipH="1">
              <a:off x="6735780" y="3010277"/>
              <a:ext cx="9013" cy="1063782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5" name="Conector recto 64">
              <a:extLst>
                <a:ext uri="{FF2B5EF4-FFF2-40B4-BE49-F238E27FC236}">
                  <a16:creationId xmlns:a16="http://schemas.microsoft.com/office/drawing/2014/main" id="{00000000-0008-0000-0200-000041000000}"/>
                </a:ext>
              </a:extLst>
            </xdr:cNvPr>
            <xdr:cNvCxnSpPr/>
          </xdr:nvCxnSpPr>
          <xdr:spPr>
            <a:xfrm flipH="1">
              <a:off x="7418809" y="2641941"/>
              <a:ext cx="1200" cy="1800272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6" name="Conector recto 65">
              <a:extLst>
                <a:ext uri="{FF2B5EF4-FFF2-40B4-BE49-F238E27FC236}">
                  <a16:creationId xmlns:a16="http://schemas.microsoft.com/office/drawing/2014/main" id="{00000000-0008-0000-0200-000042000000}"/>
                </a:ext>
              </a:extLst>
            </xdr:cNvPr>
            <xdr:cNvCxnSpPr/>
          </xdr:nvCxnSpPr>
          <xdr:spPr>
            <a:xfrm>
              <a:off x="7819958" y="2663791"/>
              <a:ext cx="0" cy="1742883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7" name="Conector recto 66">
              <a:extLst>
                <a:ext uri="{FF2B5EF4-FFF2-40B4-BE49-F238E27FC236}">
                  <a16:creationId xmlns:a16="http://schemas.microsoft.com/office/drawing/2014/main" id="{00000000-0008-0000-0200-000043000000}"/>
                </a:ext>
              </a:extLst>
            </xdr:cNvPr>
            <xdr:cNvCxnSpPr/>
          </xdr:nvCxnSpPr>
          <xdr:spPr>
            <a:xfrm flipH="1">
              <a:off x="7912443" y="2697173"/>
              <a:ext cx="1106" cy="1687651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8" name="Conector recto 67">
              <a:extLst>
                <a:ext uri="{FF2B5EF4-FFF2-40B4-BE49-F238E27FC236}">
                  <a16:creationId xmlns:a16="http://schemas.microsoft.com/office/drawing/2014/main" id="{00000000-0008-0000-0200-000044000000}"/>
                </a:ext>
              </a:extLst>
            </xdr:cNvPr>
            <xdr:cNvCxnSpPr/>
          </xdr:nvCxnSpPr>
          <xdr:spPr>
            <a:xfrm>
              <a:off x="8111747" y="2803070"/>
              <a:ext cx="1983" cy="1454010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9" name="Conector recto 68">
              <a:extLst>
                <a:ext uri="{FF2B5EF4-FFF2-40B4-BE49-F238E27FC236}">
                  <a16:creationId xmlns:a16="http://schemas.microsoft.com/office/drawing/2014/main" id="{00000000-0008-0000-0200-000045000000}"/>
                </a:ext>
              </a:extLst>
            </xdr:cNvPr>
            <xdr:cNvCxnSpPr/>
          </xdr:nvCxnSpPr>
          <xdr:spPr>
            <a:xfrm>
              <a:off x="8436507" y="3159997"/>
              <a:ext cx="4527" cy="767627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0" name="Conector recto 69">
              <a:extLst>
                <a:ext uri="{FF2B5EF4-FFF2-40B4-BE49-F238E27FC236}">
                  <a16:creationId xmlns:a16="http://schemas.microsoft.com/office/drawing/2014/main" id="{00000000-0008-0000-0200-000046000000}"/>
                </a:ext>
              </a:extLst>
            </xdr:cNvPr>
            <xdr:cNvCxnSpPr/>
          </xdr:nvCxnSpPr>
          <xdr:spPr>
            <a:xfrm flipH="1">
              <a:off x="6643295" y="3159997"/>
              <a:ext cx="1250" cy="767627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1" name="Conector recto 70">
              <a:extLst>
                <a:ext uri="{FF2B5EF4-FFF2-40B4-BE49-F238E27FC236}">
                  <a16:creationId xmlns:a16="http://schemas.microsoft.com/office/drawing/2014/main" id="{00000000-0008-0000-0200-000047000000}"/>
                </a:ext>
              </a:extLst>
            </xdr:cNvPr>
            <xdr:cNvCxnSpPr/>
          </xdr:nvCxnSpPr>
          <xdr:spPr>
            <a:xfrm flipV="1">
              <a:off x="6956224" y="2798276"/>
              <a:ext cx="1155523" cy="3861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2" name="Conector recto 71">
              <a:extLst>
                <a:ext uri="{FF2B5EF4-FFF2-40B4-BE49-F238E27FC236}">
                  <a16:creationId xmlns:a16="http://schemas.microsoft.com/office/drawing/2014/main" id="{00000000-0008-0000-0200-000048000000}"/>
                </a:ext>
              </a:extLst>
            </xdr:cNvPr>
            <xdr:cNvCxnSpPr/>
          </xdr:nvCxnSpPr>
          <xdr:spPr>
            <a:xfrm flipV="1">
              <a:off x="6667010" y="3097665"/>
              <a:ext cx="1737492" cy="1594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3" name="Conector recto 72">
              <a:extLst>
                <a:ext uri="{FF2B5EF4-FFF2-40B4-BE49-F238E27FC236}">
                  <a16:creationId xmlns:a16="http://schemas.microsoft.com/office/drawing/2014/main" id="{00000000-0008-0000-0200-000049000000}"/>
                </a:ext>
              </a:extLst>
            </xdr:cNvPr>
            <xdr:cNvCxnSpPr/>
          </xdr:nvCxnSpPr>
          <xdr:spPr>
            <a:xfrm>
              <a:off x="6583027" y="3337601"/>
              <a:ext cx="1933639" cy="4691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4" name="Conector recto 73">
              <a:extLst>
                <a:ext uri="{FF2B5EF4-FFF2-40B4-BE49-F238E27FC236}">
                  <a16:creationId xmlns:a16="http://schemas.microsoft.com/office/drawing/2014/main" id="{00000000-0008-0000-0200-00004A000000}"/>
                </a:ext>
              </a:extLst>
            </xdr:cNvPr>
            <xdr:cNvCxnSpPr/>
          </xdr:nvCxnSpPr>
          <xdr:spPr>
            <a:xfrm>
              <a:off x="6583027" y="3798671"/>
              <a:ext cx="1910460" cy="8705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5" name="Conector recto 74">
              <a:extLst>
                <a:ext uri="{FF2B5EF4-FFF2-40B4-BE49-F238E27FC236}">
                  <a16:creationId xmlns:a16="http://schemas.microsoft.com/office/drawing/2014/main" id="{00000000-0008-0000-0200-00004B000000}"/>
                </a:ext>
              </a:extLst>
            </xdr:cNvPr>
            <xdr:cNvCxnSpPr/>
          </xdr:nvCxnSpPr>
          <xdr:spPr>
            <a:xfrm>
              <a:off x="6667010" y="3983395"/>
              <a:ext cx="1737492" cy="14882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47" name="Cilindro 46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SpPr/>
        </xdr:nvSpPr>
        <xdr:spPr>
          <a:xfrm rot="5400000">
            <a:off x="9165265" y="3920541"/>
            <a:ext cx="170121" cy="120248"/>
          </a:xfrm>
          <a:prstGeom prst="can">
            <a:avLst/>
          </a:prstGeom>
          <a:solidFill>
            <a:sysClr val="windowText" lastClr="000000"/>
          </a:solidFill>
          <a:ln w="12700" cap="flat" cmpd="sng" algn="ctr">
            <a:solidFill>
              <a:sysClr val="windowText" lastClr="000000">
                <a:shade val="50000"/>
              </a:sysClr>
            </a:solidFill>
            <a:prstDash val="solid"/>
            <a:miter lim="800000"/>
          </a:ln>
          <a:effectLst/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9pPr>
          </a:lstStyle>
          <a:p>
            <a:pPr algn="ctr"/>
            <a:endParaRPr lang="es-ES"/>
          </a:p>
        </xdr:txBody>
      </xdr:sp>
      <xdr:sp macro="" textlink="">
        <xdr:nvSpPr>
          <xdr:cNvPr id="48" name="Cilindro 47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/>
        </xdr:nvSpPr>
        <xdr:spPr>
          <a:xfrm rot="5400000">
            <a:off x="9165265" y="4229606"/>
            <a:ext cx="170121" cy="120248"/>
          </a:xfrm>
          <a:prstGeom prst="can">
            <a:avLst/>
          </a:prstGeom>
          <a:solidFill>
            <a:sysClr val="windowText" lastClr="000000"/>
          </a:solidFill>
          <a:ln w="12700" cap="flat" cmpd="sng" algn="ctr">
            <a:solidFill>
              <a:sysClr val="windowText" lastClr="000000">
                <a:shade val="50000"/>
              </a:sysClr>
            </a:solidFill>
            <a:prstDash val="solid"/>
            <a:miter lim="800000"/>
          </a:ln>
          <a:effectLst/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9pPr>
          </a:lstStyle>
          <a:p>
            <a:pPr algn="ctr"/>
            <a:endParaRPr lang="es-ES"/>
          </a:p>
        </xdr:txBody>
      </xdr:sp>
    </xdr:grpSp>
    <xdr:clientData/>
  </xdr:twoCellAnchor>
  <xdr:twoCellAnchor editAs="oneCell">
    <xdr:from>
      <xdr:col>9</xdr:col>
      <xdr:colOff>147229</xdr:colOff>
      <xdr:row>1</xdr:row>
      <xdr:rowOff>18707</xdr:rowOff>
    </xdr:from>
    <xdr:to>
      <xdr:col>10</xdr:col>
      <xdr:colOff>626977</xdr:colOff>
      <xdr:row>4</xdr:row>
      <xdr:rowOff>203207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5229" y="217866"/>
          <a:ext cx="1241748" cy="756000"/>
        </a:xfrm>
        <a:prstGeom prst="rect">
          <a:avLst/>
        </a:prstGeom>
      </xdr:spPr>
    </xdr:pic>
    <xdr:clientData/>
  </xdr:twoCellAnchor>
  <xdr:twoCellAnchor editAs="oneCell">
    <xdr:from>
      <xdr:col>5</xdr:col>
      <xdr:colOff>900547</xdr:colOff>
      <xdr:row>1</xdr:row>
      <xdr:rowOff>60614</xdr:rowOff>
    </xdr:from>
    <xdr:to>
      <xdr:col>7</xdr:col>
      <xdr:colOff>736540</xdr:colOff>
      <xdr:row>4</xdr:row>
      <xdr:rowOff>69273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8497645-AB8E-B445-6020-A9393451A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0547" y="259773"/>
          <a:ext cx="1507198" cy="580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33"/>
  <sheetViews>
    <sheetView view="pageBreakPreview" zoomScale="90" zoomScaleNormal="100" zoomScaleSheetLayoutView="90" workbookViewId="0">
      <selection activeCell="K32" sqref="K32"/>
    </sheetView>
  </sheetViews>
  <sheetFormatPr baseColWidth="10" defaultRowHeight="15" x14ac:dyDescent="0.25"/>
  <cols>
    <col min="11" max="11" width="27.85546875" customWidth="1"/>
    <col min="12" max="12" width="26.42578125" customWidth="1"/>
  </cols>
  <sheetData>
    <row r="4" spans="2:11" x14ac:dyDescent="0.25">
      <c r="B4" s="14" t="s">
        <v>826</v>
      </c>
      <c r="C4" s="15"/>
      <c r="D4" s="15"/>
      <c r="E4" s="15"/>
      <c r="F4" s="15"/>
      <c r="G4" s="15"/>
      <c r="H4" s="15"/>
      <c r="I4" s="15"/>
      <c r="J4" s="15"/>
      <c r="K4" s="15"/>
    </row>
    <row r="5" spans="2:11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2:1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2:11" x14ac:dyDescent="0.25"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2:11" x14ac:dyDescent="0.25">
      <c r="B8" s="15"/>
      <c r="C8" s="15"/>
      <c r="D8" s="15"/>
      <c r="E8" s="15"/>
      <c r="F8" s="15"/>
      <c r="G8" s="15"/>
      <c r="H8" s="15"/>
      <c r="I8" s="15"/>
      <c r="J8" s="15"/>
      <c r="K8" s="15"/>
    </row>
    <row r="10" spans="2:11" ht="15.75" x14ac:dyDescent="0.25">
      <c r="B10" s="16" t="s">
        <v>827</v>
      </c>
      <c r="C10" s="16"/>
      <c r="D10" s="16"/>
      <c r="E10" s="16"/>
      <c r="F10" s="16"/>
      <c r="G10" s="16"/>
      <c r="H10" s="16"/>
      <c r="I10" s="16"/>
      <c r="J10" s="16"/>
      <c r="K10" s="16"/>
    </row>
    <row r="15" spans="2:11" ht="7.5" customHeight="1" x14ac:dyDescent="0.25"/>
    <row r="16" spans="2:11" ht="55.5" customHeight="1" x14ac:dyDescent="0.25">
      <c r="B16" s="13" t="s">
        <v>828</v>
      </c>
      <c r="C16" s="13"/>
      <c r="D16" s="13"/>
      <c r="E16" s="13"/>
      <c r="F16" s="13"/>
      <c r="G16" s="13"/>
      <c r="H16" s="13"/>
      <c r="I16" s="13"/>
      <c r="J16" s="13"/>
      <c r="K16" s="13"/>
    </row>
    <row r="18" spans="2:11" ht="15.75" x14ac:dyDescent="0.25">
      <c r="B18" s="13" t="s">
        <v>829</v>
      </c>
      <c r="C18" s="13"/>
      <c r="D18" s="13"/>
      <c r="E18" s="13"/>
      <c r="F18" s="13"/>
      <c r="G18" s="13"/>
      <c r="H18" s="13"/>
      <c r="I18" s="13"/>
      <c r="J18" s="13"/>
      <c r="K18" s="13"/>
    </row>
    <row r="26" spans="2:11" ht="15.75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5" customHeight="1" x14ac:dyDescent="0.25">
      <c r="B27" s="13" t="s">
        <v>888</v>
      </c>
      <c r="C27" s="13"/>
      <c r="D27" s="13"/>
      <c r="E27" s="13"/>
      <c r="F27" s="13"/>
      <c r="G27" s="13"/>
      <c r="H27" s="13"/>
      <c r="I27" s="13"/>
      <c r="J27" s="13"/>
      <c r="K27" s="13"/>
    </row>
    <row r="28" spans="2:11" ht="15" customHeight="1" x14ac:dyDescent="0.25">
      <c r="B28" s="13" t="s">
        <v>890</v>
      </c>
      <c r="C28" s="13"/>
      <c r="D28" s="13"/>
      <c r="E28" s="13"/>
      <c r="F28" s="13"/>
      <c r="G28" s="13"/>
      <c r="H28" s="13"/>
      <c r="I28" s="13"/>
      <c r="J28" s="13"/>
      <c r="K28" s="13"/>
    </row>
    <row r="29" spans="2:11" ht="15" customHeight="1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2:11" ht="15" customHeight="1" x14ac:dyDescent="0.25">
      <c r="B30" s="9"/>
      <c r="C30" s="10"/>
      <c r="D30" s="13" t="s">
        <v>892</v>
      </c>
      <c r="E30" s="13"/>
      <c r="F30" s="13"/>
      <c r="G30" s="13"/>
      <c r="H30" s="13"/>
      <c r="I30" s="13"/>
      <c r="J30" s="9"/>
      <c r="K30" s="9"/>
    </row>
    <row r="31" spans="2:11" ht="15" customHeight="1" x14ac:dyDescent="0.25">
      <c r="B31" s="9"/>
      <c r="C31" s="11"/>
      <c r="D31" s="13" t="s">
        <v>893</v>
      </c>
      <c r="E31" s="13"/>
      <c r="F31" s="13"/>
      <c r="G31" s="13"/>
      <c r="H31" s="13"/>
      <c r="I31" s="13"/>
      <c r="J31" s="9"/>
      <c r="K31" s="9"/>
    </row>
    <row r="32" spans="2:11" ht="15.75" x14ac:dyDescent="0.25">
      <c r="C32" s="12"/>
      <c r="D32" s="13" t="s">
        <v>891</v>
      </c>
      <c r="E32" s="13"/>
      <c r="F32" s="13"/>
      <c r="G32" s="13"/>
      <c r="H32" s="13"/>
      <c r="I32" s="13"/>
    </row>
    <row r="33" ht="42.75" customHeight="1" x14ac:dyDescent="0.25"/>
  </sheetData>
  <mergeCells count="10">
    <mergeCell ref="B4:K8"/>
    <mergeCell ref="B10:K10"/>
    <mergeCell ref="B16:K16"/>
    <mergeCell ref="B18:K18"/>
    <mergeCell ref="B26:K26"/>
    <mergeCell ref="B27:K27"/>
    <mergeCell ref="B28:K28"/>
    <mergeCell ref="D32:I32"/>
    <mergeCell ref="D31:I31"/>
    <mergeCell ref="D30:I30"/>
  </mergeCells>
  <pageMargins left="0.7" right="0.7" top="0.75" bottom="0.75" header="0.3" footer="0.3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1"/>
  <sheetViews>
    <sheetView view="pageBreakPreview" zoomScaleNormal="100" zoomScaleSheetLayoutView="100" workbookViewId="0">
      <selection activeCell="G3" sqref="G3:H6"/>
    </sheetView>
  </sheetViews>
  <sheetFormatPr baseColWidth="10" defaultRowHeight="15" x14ac:dyDescent="0.25"/>
  <cols>
    <col min="1" max="1" width="10" customWidth="1"/>
    <col min="6" max="6" width="22.42578125" customWidth="1"/>
    <col min="8" max="8" width="30.28515625" customWidth="1"/>
  </cols>
  <sheetData>
    <row r="2" spans="2:8" ht="15.75" thickBot="1" x14ac:dyDescent="0.3"/>
    <row r="3" spans="2:8" x14ac:dyDescent="0.25">
      <c r="B3" s="28" t="s">
        <v>700</v>
      </c>
      <c r="C3" s="43"/>
      <c r="D3" s="43"/>
      <c r="E3" s="43"/>
      <c r="F3" s="44"/>
      <c r="G3" s="51"/>
      <c r="H3" s="52"/>
    </row>
    <row r="4" spans="2:8" x14ac:dyDescent="0.25">
      <c r="B4" s="45"/>
      <c r="C4" s="46"/>
      <c r="D4" s="46"/>
      <c r="E4" s="46"/>
      <c r="F4" s="47"/>
      <c r="G4" s="53"/>
      <c r="H4" s="54"/>
    </row>
    <row r="5" spans="2:8" x14ac:dyDescent="0.25">
      <c r="B5" s="45"/>
      <c r="C5" s="46"/>
      <c r="D5" s="46"/>
      <c r="E5" s="46"/>
      <c r="F5" s="47"/>
      <c r="G5" s="53"/>
      <c r="H5" s="54"/>
    </row>
    <row r="6" spans="2:8" ht="15.75" thickBot="1" x14ac:dyDescent="0.3">
      <c r="B6" s="48"/>
      <c r="C6" s="49"/>
      <c r="D6" s="49"/>
      <c r="E6" s="49"/>
      <c r="F6" s="50"/>
      <c r="G6" s="55"/>
      <c r="H6" s="56"/>
    </row>
    <row r="7" spans="2:8" ht="15" customHeight="1" x14ac:dyDescent="0.25">
      <c r="B7" s="57" t="s">
        <v>701</v>
      </c>
      <c r="C7" s="58"/>
      <c r="D7" s="58"/>
      <c r="E7" s="58"/>
      <c r="F7" s="59"/>
      <c r="G7" s="66"/>
      <c r="H7" s="67"/>
    </row>
    <row r="8" spans="2:8" ht="15" customHeight="1" x14ac:dyDescent="0.25">
      <c r="B8" s="60"/>
      <c r="C8" s="61"/>
      <c r="D8" s="61"/>
      <c r="E8" s="61"/>
      <c r="F8" s="62"/>
      <c r="G8" s="68"/>
      <c r="H8" s="69"/>
    </row>
    <row r="9" spans="2:8" ht="15" customHeight="1" x14ac:dyDescent="0.25">
      <c r="B9" s="60"/>
      <c r="C9" s="61"/>
      <c r="D9" s="61"/>
      <c r="E9" s="61"/>
      <c r="F9" s="62"/>
      <c r="G9" s="68"/>
      <c r="H9" s="69"/>
    </row>
    <row r="10" spans="2:8" ht="15" customHeight="1" thickBot="1" x14ac:dyDescent="0.3">
      <c r="B10" s="63"/>
      <c r="C10" s="64"/>
      <c r="D10" s="64"/>
      <c r="E10" s="64"/>
      <c r="F10" s="65"/>
      <c r="G10" s="70"/>
      <c r="H10" s="71"/>
    </row>
    <row r="11" spans="2:8" x14ac:dyDescent="0.25">
      <c r="B11" s="57" t="s">
        <v>702</v>
      </c>
      <c r="C11" s="58"/>
      <c r="D11" s="58"/>
      <c r="E11" s="58"/>
      <c r="F11" s="59"/>
      <c r="G11" s="66"/>
      <c r="H11" s="67"/>
    </row>
    <row r="12" spans="2:8" x14ac:dyDescent="0.25">
      <c r="B12" s="60"/>
      <c r="C12" s="61"/>
      <c r="D12" s="61"/>
      <c r="E12" s="61"/>
      <c r="F12" s="62"/>
      <c r="G12" s="68"/>
      <c r="H12" s="69"/>
    </row>
    <row r="13" spans="2:8" x14ac:dyDescent="0.25">
      <c r="B13" s="60"/>
      <c r="C13" s="61"/>
      <c r="D13" s="61"/>
      <c r="E13" s="61"/>
      <c r="F13" s="62"/>
      <c r="G13" s="68"/>
      <c r="H13" s="69"/>
    </row>
    <row r="14" spans="2:8" ht="15.75" thickBot="1" x14ac:dyDescent="0.3">
      <c r="B14" s="63"/>
      <c r="C14" s="64"/>
      <c r="D14" s="64"/>
      <c r="E14" s="64"/>
      <c r="F14" s="65"/>
      <c r="G14" s="70"/>
      <c r="H14" s="71"/>
    </row>
    <row r="15" spans="2:8" x14ac:dyDescent="0.25">
      <c r="B15" s="28" t="s">
        <v>703</v>
      </c>
      <c r="C15" s="29"/>
      <c r="D15" s="29"/>
      <c r="E15" s="29"/>
      <c r="F15" s="30"/>
      <c r="G15" s="37"/>
      <c r="H15" s="38"/>
    </row>
    <row r="16" spans="2:8" x14ac:dyDescent="0.25">
      <c r="B16" s="31"/>
      <c r="C16" s="32"/>
      <c r="D16" s="32"/>
      <c r="E16" s="32"/>
      <c r="F16" s="33"/>
      <c r="G16" s="39"/>
      <c r="H16" s="40"/>
    </row>
    <row r="17" spans="2:8" ht="15.75" thickBot="1" x14ac:dyDescent="0.3">
      <c r="B17" s="34"/>
      <c r="C17" s="35"/>
      <c r="D17" s="35"/>
      <c r="E17" s="35"/>
      <c r="F17" s="36"/>
      <c r="G17" s="41"/>
      <c r="H17" s="42"/>
    </row>
    <row r="18" spans="2:8" ht="74.25" customHeight="1" thickBot="1" x14ac:dyDescent="0.3">
      <c r="B18" s="23" t="s">
        <v>884</v>
      </c>
      <c r="C18" s="24"/>
      <c r="D18" s="24"/>
      <c r="E18" s="24"/>
      <c r="F18" s="25"/>
      <c r="G18" s="26" t="str">
        <f>+IF($G$3="","Especificar refrigerante",IF(VLOOKUP($G$3,Auxiliar!$D$7:$Q$165,14,FALSE)="(11)","Sí","No"))</f>
        <v>Especificar refrigerante</v>
      </c>
      <c r="H18" s="27"/>
    </row>
    <row r="19" spans="2:8" ht="69.75" customHeight="1" thickBot="1" x14ac:dyDescent="0.3">
      <c r="B19" s="23" t="s">
        <v>885</v>
      </c>
      <c r="C19" s="24"/>
      <c r="D19" s="24"/>
      <c r="E19" s="24"/>
      <c r="F19" s="25"/>
      <c r="G19" s="26" t="str">
        <f>+IF(G3="","Especificar refrigerante",IF(VLOOKUP($G$3,Auxiliar!$D$7:$Q$165,14,FALSE)="(10)","Sí","No"))</f>
        <v>Especificar refrigerante</v>
      </c>
      <c r="H19" s="27"/>
    </row>
    <row r="20" spans="2:8" ht="81" customHeight="1" thickBot="1" x14ac:dyDescent="0.3">
      <c r="B20" s="23" t="s">
        <v>886</v>
      </c>
      <c r="C20" s="24"/>
      <c r="D20" s="24"/>
      <c r="E20" s="24"/>
      <c r="F20" s="25"/>
      <c r="G20" s="26" t="str">
        <f>+IF(G3="","Especificar refrigerante",IF(VLOOKUP($G$3,Auxiliar!$D$7:$Q$165,14,FALSE)="(10;11)","Sí","No"))</f>
        <v>Especificar refrigerante</v>
      </c>
      <c r="H20" s="27"/>
    </row>
    <row r="21" spans="2:8" ht="81" customHeight="1" thickBot="1" x14ac:dyDescent="0.3">
      <c r="B21" s="18" t="s">
        <v>889</v>
      </c>
      <c r="C21" s="19"/>
      <c r="D21" s="19"/>
      <c r="E21" s="19"/>
      <c r="F21" s="20"/>
      <c r="G21" s="21" t="str">
        <f>+IF($G$3="","Especificar refrigerante",IF(AND(Etiqueta!$C$32="Equipo Sellado Herméticamente",Etiqueta!$J$29&gt;=10),"Requiere control de fugas",IF(AND(Etiqueta!$C$32="",Etiqueta!$J$29&gt;=5),"Requiere control de fugas","No requiere control de fugas")))</f>
        <v>Especificar refrigerante</v>
      </c>
      <c r="H21" s="22"/>
    </row>
  </sheetData>
  <mergeCells count="16">
    <mergeCell ref="B15:F17"/>
    <mergeCell ref="G15:H17"/>
    <mergeCell ref="B3:F6"/>
    <mergeCell ref="G3:H6"/>
    <mergeCell ref="B7:F10"/>
    <mergeCell ref="B11:F14"/>
    <mergeCell ref="G7:H10"/>
    <mergeCell ref="G11:H14"/>
    <mergeCell ref="B21:F21"/>
    <mergeCell ref="G21:H21"/>
    <mergeCell ref="B18:F18"/>
    <mergeCell ref="G18:H18"/>
    <mergeCell ref="B19:F19"/>
    <mergeCell ref="B20:F20"/>
    <mergeCell ref="G19:H19"/>
    <mergeCell ref="G20:H20"/>
  </mergeCells>
  <pageMargins left="0.7" right="0.7" top="0.75" bottom="0.75" header="0.3" footer="0.3"/>
  <pageSetup paperSize="9" scale="66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Auxiliar!$S$4:$S$6</xm:f>
          </x14:formula1>
          <xm:sqref>G15:H17</xm:sqref>
        </x14:dataValidation>
        <x14:dataValidation type="list" allowBlank="1" showInputMessage="1" showErrorMessage="1" xr:uid="{00000000-0002-0000-0100-000001000000}">
          <x14:formula1>
            <xm:f>Auxiliar!$D$7:$D$165</xm:f>
          </x14:formula1>
          <xm:sqref>G3:H6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3"/>
  <sheetViews>
    <sheetView tabSelected="1" view="pageBreakPreview" zoomScale="110" zoomScaleNormal="100" zoomScaleSheetLayoutView="110" workbookViewId="0">
      <selection activeCell="R19" sqref="R19"/>
    </sheetView>
  </sheetViews>
  <sheetFormatPr baseColWidth="10" defaultRowHeight="15" x14ac:dyDescent="0.25"/>
  <cols>
    <col min="6" max="6" width="13.5703125" customWidth="1"/>
    <col min="12" max="12" width="11.28515625" customWidth="1"/>
  </cols>
  <sheetData>
    <row r="1" spans="2:11" ht="15.75" thickBot="1" x14ac:dyDescent="0.3"/>
    <row r="2" spans="2:11" x14ac:dyDescent="0.25">
      <c r="B2" s="72" t="s">
        <v>824</v>
      </c>
      <c r="C2" s="73"/>
      <c r="G2" s="79"/>
      <c r="H2" s="80"/>
      <c r="J2" s="85"/>
      <c r="K2" s="86"/>
    </row>
    <row r="3" spans="2:11" x14ac:dyDescent="0.25">
      <c r="B3" s="74"/>
      <c r="C3" s="75"/>
      <c r="G3" s="81"/>
      <c r="H3" s="82"/>
      <c r="J3" s="87"/>
      <c r="K3" s="88"/>
    </row>
    <row r="4" spans="2:11" x14ac:dyDescent="0.25">
      <c r="B4" s="74"/>
      <c r="C4" s="75"/>
      <c r="G4" s="81"/>
      <c r="H4" s="82"/>
      <c r="J4" s="87"/>
      <c r="K4" s="88"/>
    </row>
    <row r="5" spans="2:11" ht="16.5" thickBot="1" x14ac:dyDescent="0.3">
      <c r="B5" s="76"/>
      <c r="C5" s="77"/>
      <c r="E5" s="78" t="s">
        <v>708</v>
      </c>
      <c r="F5" s="78"/>
      <c r="G5" s="83"/>
      <c r="H5" s="84"/>
      <c r="J5" s="89"/>
      <c r="K5" s="90"/>
    </row>
    <row r="7" spans="2:11" ht="15.75" thickBot="1" x14ac:dyDescent="0.3"/>
    <row r="8" spans="2:11" x14ac:dyDescent="0.25">
      <c r="C8" s="92" t="str">
        <f>+IF(Datos!G3=0,"",Datos!G3)</f>
        <v/>
      </c>
      <c r="D8" s="93"/>
      <c r="E8" s="94"/>
      <c r="G8" s="91" t="str">
        <f>+IF(C8="","Especificar refrigerante",IF(AND(Datos!G18="Sí",Datos!G19="No",Datos!G20="No"),"CONTIENE GASES FLUORADOS DE EFECTO INVERNADERO REGULADOS POR EL REGLAMENTO (UE) No 517/2014",IF(AND(Datos!G18="No",Datos!G19="Sí",Datos!G20="No"),"EUH059: PELIGROSO PARA LA CAPA DE OZONO",IF(AND(Datos!G18="No",Datos!G19="No",Datos!G20="Sí"), "CONTIENE GASES FLUORADOS DE EFECTO INVERNADERO REGULADOS POR EL REGLAMENTO (UE) No 517/2014 //  EUH059: PELIGROSO PARA LA CAPA DE OZONO", IF(AND(Datos!G18="No",Datos!G19="No",Datos!G20="No"), "Sustancia no sometida a regulaciones de etiquetado")))))</f>
        <v>Especificar refrigerante</v>
      </c>
      <c r="H8" s="91"/>
      <c r="I8" s="91"/>
      <c r="J8" s="91"/>
      <c r="K8" s="91"/>
    </row>
    <row r="9" spans="2:11" x14ac:dyDescent="0.25">
      <c r="C9" s="95"/>
      <c r="D9" s="96"/>
      <c r="E9" s="97"/>
      <c r="G9" s="91"/>
      <c r="H9" s="91"/>
      <c r="I9" s="91"/>
      <c r="J9" s="91"/>
      <c r="K9" s="91"/>
    </row>
    <row r="10" spans="2:11" x14ac:dyDescent="0.25">
      <c r="C10" s="95"/>
      <c r="D10" s="96"/>
      <c r="E10" s="97"/>
      <c r="G10" s="91"/>
      <c r="H10" s="91"/>
      <c r="I10" s="91"/>
      <c r="J10" s="91"/>
      <c r="K10" s="91"/>
    </row>
    <row r="11" spans="2:11" ht="15.75" thickBot="1" x14ac:dyDescent="0.3">
      <c r="C11" s="98"/>
      <c r="D11" s="99"/>
      <c r="E11" s="100"/>
      <c r="G11" s="91"/>
      <c r="H11" s="91"/>
      <c r="I11" s="91"/>
      <c r="J11" s="91"/>
      <c r="K11" s="91"/>
    </row>
    <row r="12" spans="2:11" ht="15.75" thickBot="1" x14ac:dyDescent="0.3">
      <c r="C12" s="8"/>
      <c r="D12" s="8"/>
      <c r="E12" s="8"/>
    </row>
    <row r="13" spans="2:11" ht="21" thickBot="1" x14ac:dyDescent="0.4">
      <c r="C13" s="8"/>
      <c r="D13" s="8"/>
      <c r="E13" s="8"/>
      <c r="G13" s="107" t="s">
        <v>707</v>
      </c>
      <c r="H13" s="108"/>
      <c r="J13" s="107" t="s">
        <v>823</v>
      </c>
      <c r="K13" s="108"/>
    </row>
    <row r="15" spans="2:11" ht="15.75" thickBot="1" x14ac:dyDescent="0.3">
      <c r="C15" s="109"/>
      <c r="D15" s="109"/>
    </row>
    <row r="16" spans="2:11" x14ac:dyDescent="0.25">
      <c r="C16" s="109"/>
      <c r="D16" s="109"/>
      <c r="G16" s="101" t="str">
        <f>+IF(Datos!G11=0,"",Datos!G11)</f>
        <v/>
      </c>
      <c r="H16" s="102"/>
      <c r="J16" s="101" t="str">
        <f>IFERROR(ROUND(VLOOKUP($C$8,Auxiliar!$D$7:$P$165,11,FALSE)*G16*10^-3,2),"")</f>
        <v/>
      </c>
      <c r="K16" s="102"/>
    </row>
    <row r="17" spans="3:11" x14ac:dyDescent="0.25">
      <c r="C17" s="109"/>
      <c r="D17" s="109"/>
      <c r="G17" s="103"/>
      <c r="H17" s="104"/>
      <c r="J17" s="103"/>
      <c r="K17" s="104"/>
    </row>
    <row r="18" spans="3:11" ht="15.75" thickBot="1" x14ac:dyDescent="0.3">
      <c r="C18" s="109"/>
      <c r="D18" s="109"/>
      <c r="G18" s="105"/>
      <c r="H18" s="106"/>
      <c r="J18" s="105"/>
      <c r="K18" s="106"/>
    </row>
    <row r="19" spans="3:11" x14ac:dyDescent="0.25">
      <c r="C19" s="109"/>
      <c r="D19" s="109"/>
    </row>
    <row r="21" spans="3:11" x14ac:dyDescent="0.25">
      <c r="C21" s="109"/>
      <c r="D21" s="109"/>
      <c r="E21" s="109"/>
    </row>
    <row r="22" spans="3:11" ht="15.75" thickBot="1" x14ac:dyDescent="0.3">
      <c r="C22" s="109"/>
      <c r="D22" s="109"/>
      <c r="E22" s="109"/>
    </row>
    <row r="23" spans="3:11" ht="15" customHeight="1" x14ac:dyDescent="0.25">
      <c r="C23" s="109"/>
      <c r="D23" s="109"/>
      <c r="E23" s="109"/>
      <c r="G23" s="101" t="str">
        <f>+IF(Datos!G7=0,"",Datos!G7)</f>
        <v/>
      </c>
      <c r="H23" s="102"/>
      <c r="J23" s="101" t="str">
        <f>+IFERROR(ROUND(VLOOKUP($C$8,Auxiliar!$D$7:$P$165,11,FALSE)*G23*10^-3,2),"")</f>
        <v/>
      </c>
      <c r="K23" s="102"/>
    </row>
    <row r="24" spans="3:11" ht="15" customHeight="1" x14ac:dyDescent="0.25">
      <c r="C24" s="109"/>
      <c r="D24" s="109"/>
      <c r="E24" s="109"/>
      <c r="G24" s="103"/>
      <c r="H24" s="104"/>
      <c r="J24" s="103"/>
      <c r="K24" s="104"/>
    </row>
    <row r="25" spans="3:11" ht="15.75" customHeight="1" thickBot="1" x14ac:dyDescent="0.3">
      <c r="C25" s="109"/>
      <c r="D25" s="109"/>
      <c r="E25" s="109"/>
      <c r="G25" s="105"/>
      <c r="H25" s="106"/>
      <c r="J25" s="105"/>
      <c r="K25" s="106"/>
    </row>
    <row r="26" spans="3:11" x14ac:dyDescent="0.25">
      <c r="C26" s="109"/>
      <c r="D26" s="109"/>
      <c r="E26" s="109"/>
    </row>
    <row r="27" spans="3:11" x14ac:dyDescent="0.25">
      <c r="C27" s="109"/>
      <c r="D27" s="109"/>
      <c r="E27" s="109"/>
    </row>
    <row r="28" spans="3:11" ht="15.75" thickBot="1" x14ac:dyDescent="0.3"/>
    <row r="29" spans="3:11" ht="15" customHeight="1" x14ac:dyDescent="0.25">
      <c r="C29" s="110" t="s">
        <v>825</v>
      </c>
      <c r="D29" s="111"/>
      <c r="E29" s="112"/>
      <c r="G29" s="101" t="str">
        <f>+IF(AND(G16="",G23=""),"",SUM(G16,G23))</f>
        <v/>
      </c>
      <c r="H29" s="102"/>
      <c r="J29" s="101" t="str">
        <f>IF(AND(J16="",J23=""),"",SUM(J16,J23))</f>
        <v/>
      </c>
      <c r="K29" s="102"/>
    </row>
    <row r="30" spans="3:11" ht="15.75" customHeight="1" thickBot="1" x14ac:dyDescent="0.3">
      <c r="C30" s="113"/>
      <c r="D30" s="114"/>
      <c r="E30" s="115"/>
      <c r="G30" s="105"/>
      <c r="H30" s="106"/>
      <c r="J30" s="105"/>
      <c r="K30" s="106"/>
    </row>
    <row r="32" spans="3:11" x14ac:dyDescent="0.25">
      <c r="C32" s="14" t="str">
        <f>+IF(Datos!G15="SÍ","Equipo Sellado Herméticamente",IF(Datos!G15="No","",""))</f>
        <v/>
      </c>
      <c r="D32" s="14"/>
      <c r="E32" s="14"/>
      <c r="F32" s="14"/>
      <c r="G32" s="14"/>
      <c r="H32" s="14"/>
      <c r="I32" s="14"/>
      <c r="J32" s="14"/>
      <c r="K32" s="14"/>
    </row>
    <row r="33" spans="3:11" x14ac:dyDescent="0.25">
      <c r="C33" s="14"/>
      <c r="D33" s="14"/>
      <c r="E33" s="14"/>
      <c r="F33" s="14"/>
      <c r="G33" s="14"/>
      <c r="H33" s="14"/>
      <c r="I33" s="14"/>
      <c r="J33" s="14"/>
      <c r="K33" s="14"/>
    </row>
  </sheetData>
  <mergeCells count="18">
    <mergeCell ref="G23:H25"/>
    <mergeCell ref="J23:K25"/>
    <mergeCell ref="C32:K33"/>
    <mergeCell ref="G13:H13"/>
    <mergeCell ref="J13:K13"/>
    <mergeCell ref="C15:D19"/>
    <mergeCell ref="C21:E27"/>
    <mergeCell ref="C29:E30"/>
    <mergeCell ref="G29:H30"/>
    <mergeCell ref="J29:K30"/>
    <mergeCell ref="G16:H18"/>
    <mergeCell ref="J16:K18"/>
    <mergeCell ref="B2:C5"/>
    <mergeCell ref="E5:F5"/>
    <mergeCell ref="G2:H5"/>
    <mergeCell ref="J2:K5"/>
    <mergeCell ref="G8:K11"/>
    <mergeCell ref="C8:E11"/>
  </mergeCells>
  <pageMargins left="0.7" right="0.7" top="0.75" bottom="0.75" header="0.3" footer="0.3"/>
  <pageSetup paperSize="9" scale="5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B2:S165"/>
  <sheetViews>
    <sheetView zoomScaleNormal="100" workbookViewId="0">
      <selection activeCell="E162" sqref="E162"/>
    </sheetView>
  </sheetViews>
  <sheetFormatPr baseColWidth="10" defaultColWidth="9.140625" defaultRowHeight="15" x14ac:dyDescent="0.25"/>
  <cols>
    <col min="3" max="3" width="10.7109375" customWidth="1"/>
    <col min="4" max="4" width="10.5703125" customWidth="1"/>
    <col min="5" max="5" width="22.5703125" customWidth="1"/>
    <col min="6" max="6" width="16.140625" customWidth="1"/>
    <col min="7" max="7" width="10" customWidth="1"/>
    <col min="8" max="8" width="9.7109375" customWidth="1"/>
    <col min="10" max="10" width="11.28515625" customWidth="1"/>
    <col min="11" max="11" width="10.85546875" customWidth="1"/>
    <col min="12" max="12" width="12.5703125" customWidth="1"/>
    <col min="13" max="13" width="13.85546875" customWidth="1"/>
    <col min="16" max="16" width="12.7109375" customWidth="1"/>
  </cols>
  <sheetData>
    <row r="2" spans="2:19" ht="15.75" thickBot="1" x14ac:dyDescent="0.3"/>
    <row r="3" spans="2:19" ht="16.5" customHeight="1" thickBot="1" x14ac:dyDescent="0.3">
      <c r="B3" s="124" t="s">
        <v>673</v>
      </c>
      <c r="C3" s="125"/>
      <c r="D3" s="116" t="s">
        <v>674</v>
      </c>
      <c r="E3" s="116" t="s">
        <v>675</v>
      </c>
      <c r="F3" s="116" t="s">
        <v>676</v>
      </c>
      <c r="G3" s="116" t="s">
        <v>677</v>
      </c>
      <c r="H3" s="116" t="s">
        <v>709</v>
      </c>
      <c r="I3" s="116" t="s">
        <v>678</v>
      </c>
      <c r="J3" s="120" t="s">
        <v>679</v>
      </c>
      <c r="K3" s="116" t="s">
        <v>680</v>
      </c>
      <c r="L3" s="119" t="s">
        <v>683</v>
      </c>
      <c r="M3" s="120"/>
      <c r="S3" t="s">
        <v>704</v>
      </c>
    </row>
    <row r="4" spans="2:19" ht="17.25" hidden="1" customHeight="1" thickBot="1" x14ac:dyDescent="0.3">
      <c r="B4" s="121" t="s">
        <v>1</v>
      </c>
      <c r="C4" s="116" t="s">
        <v>2</v>
      </c>
      <c r="D4" s="118"/>
      <c r="E4" s="118"/>
      <c r="F4" s="118"/>
      <c r="G4" s="118"/>
      <c r="H4" s="118"/>
      <c r="I4" s="118"/>
      <c r="J4" s="126"/>
      <c r="K4" s="118"/>
      <c r="L4" s="116" t="s">
        <v>681</v>
      </c>
      <c r="M4" s="116" t="s">
        <v>682</v>
      </c>
      <c r="S4" t="s">
        <v>705</v>
      </c>
    </row>
    <row r="5" spans="2:19" ht="16.5" hidden="1" customHeight="1" x14ac:dyDescent="0.3">
      <c r="B5" s="122"/>
      <c r="C5" s="118"/>
      <c r="D5" s="118"/>
      <c r="E5" s="118"/>
      <c r="F5" s="118"/>
      <c r="G5" s="118"/>
      <c r="H5" s="118"/>
      <c r="I5" s="118"/>
      <c r="J5" s="126"/>
      <c r="K5" s="118"/>
      <c r="L5" s="118"/>
      <c r="M5" s="118"/>
      <c r="N5" s="116" t="s">
        <v>684</v>
      </c>
      <c r="O5" s="116" t="s">
        <v>0</v>
      </c>
      <c r="P5" s="116" t="s">
        <v>685</v>
      </c>
      <c r="S5" t="s">
        <v>706</v>
      </c>
    </row>
    <row r="6" spans="2:19" ht="30.75" hidden="1" customHeight="1" thickBot="1" x14ac:dyDescent="0.3">
      <c r="B6" s="123"/>
      <c r="C6" s="117"/>
      <c r="D6" s="117"/>
      <c r="E6" s="117"/>
      <c r="F6" s="117"/>
      <c r="G6" s="117"/>
      <c r="H6" s="117"/>
      <c r="I6" s="117"/>
      <c r="J6" s="127"/>
      <c r="K6" s="117"/>
      <c r="L6" s="117"/>
      <c r="M6" s="117"/>
      <c r="N6" s="117"/>
      <c r="O6" s="117"/>
      <c r="P6" s="117"/>
    </row>
    <row r="7" spans="2:19" ht="17.25" hidden="1" thickBot="1" x14ac:dyDescent="0.3">
      <c r="B7" s="1">
        <v>1</v>
      </c>
      <c r="C7" s="1" t="s">
        <v>3</v>
      </c>
      <c r="D7" s="2" t="s">
        <v>4</v>
      </c>
      <c r="E7" s="2" t="s">
        <v>830</v>
      </c>
      <c r="F7" s="2" t="s">
        <v>5</v>
      </c>
      <c r="G7" s="1" t="s">
        <v>6</v>
      </c>
      <c r="H7" s="1" t="s">
        <v>7</v>
      </c>
      <c r="I7" s="1" t="s">
        <v>8</v>
      </c>
      <c r="J7" s="1">
        <v>24</v>
      </c>
      <c r="K7" s="1" t="s">
        <v>9</v>
      </c>
      <c r="L7" s="1" t="s">
        <v>10</v>
      </c>
      <c r="M7" s="1" t="s">
        <v>11</v>
      </c>
      <c r="N7" s="1">
        <v>4750</v>
      </c>
      <c r="O7" s="1">
        <v>1</v>
      </c>
      <c r="P7" s="1">
        <v>2</v>
      </c>
      <c r="Q7" t="str">
        <f>+MID(F7,LEN(F7)-3,5)</f>
        <v>(10)</v>
      </c>
    </row>
    <row r="8" spans="2:19" ht="17.25" hidden="1" thickBot="1" x14ac:dyDescent="0.3">
      <c r="B8" s="1">
        <v>1</v>
      </c>
      <c r="C8" s="1" t="s">
        <v>3</v>
      </c>
      <c r="D8" s="2" t="s">
        <v>12</v>
      </c>
      <c r="E8" s="2" t="s">
        <v>831</v>
      </c>
      <c r="F8" s="2" t="s">
        <v>13</v>
      </c>
      <c r="G8" s="1" t="s">
        <v>14</v>
      </c>
      <c r="H8" s="1" t="s">
        <v>15</v>
      </c>
      <c r="I8" s="1" t="s">
        <v>16</v>
      </c>
      <c r="J8" s="1" t="s">
        <v>17</v>
      </c>
      <c r="K8" s="1" t="s">
        <v>18</v>
      </c>
      <c r="L8" s="1" t="s">
        <v>10</v>
      </c>
      <c r="M8" s="1" t="s">
        <v>11</v>
      </c>
      <c r="N8" s="1">
        <v>10900</v>
      </c>
      <c r="O8" s="1">
        <v>1</v>
      </c>
      <c r="P8" s="1">
        <v>2</v>
      </c>
      <c r="Q8" t="str">
        <f t="shared" ref="Q8:Q11" si="0">+MID(F8,LEN(F8)-3,5)</f>
        <v>(10)</v>
      </c>
    </row>
    <row r="9" spans="2:19" ht="17.25" hidden="1" thickBot="1" x14ac:dyDescent="0.3">
      <c r="B9" s="1">
        <v>1</v>
      </c>
      <c r="C9" s="1" t="s">
        <v>3</v>
      </c>
      <c r="D9" s="2" t="s">
        <v>19</v>
      </c>
      <c r="E9" s="2" t="s">
        <v>832</v>
      </c>
      <c r="F9" s="2" t="s">
        <v>20</v>
      </c>
      <c r="G9" s="1" t="s">
        <v>21</v>
      </c>
      <c r="H9" s="1" t="s">
        <v>22</v>
      </c>
      <c r="I9" s="1" t="s">
        <v>23</v>
      </c>
      <c r="J9" s="1" t="s">
        <v>24</v>
      </c>
      <c r="K9" s="1" t="s">
        <v>10</v>
      </c>
      <c r="L9" s="1" t="s">
        <v>10</v>
      </c>
      <c r="M9" s="1" t="s">
        <v>11</v>
      </c>
      <c r="N9" s="1">
        <v>1890</v>
      </c>
      <c r="O9" s="1">
        <v>3</v>
      </c>
      <c r="P9" s="1">
        <v>2</v>
      </c>
      <c r="Q9" t="str">
        <f t="shared" si="0"/>
        <v>(10)</v>
      </c>
    </row>
    <row r="10" spans="2:19" ht="17.25" hidden="1" thickBot="1" x14ac:dyDescent="0.3">
      <c r="B10" s="1">
        <v>1</v>
      </c>
      <c r="C10" s="1" t="s">
        <v>3</v>
      </c>
      <c r="D10" s="2" t="s">
        <v>25</v>
      </c>
      <c r="E10" s="2" t="s">
        <v>833</v>
      </c>
      <c r="F10" s="2" t="s">
        <v>26</v>
      </c>
      <c r="G10" s="1" t="s">
        <v>27</v>
      </c>
      <c r="H10" s="1" t="s">
        <v>28</v>
      </c>
      <c r="I10" s="1" t="s">
        <v>16</v>
      </c>
      <c r="J10" s="1" t="s">
        <v>29</v>
      </c>
      <c r="K10" s="1" t="s">
        <v>10</v>
      </c>
      <c r="L10" s="1" t="s">
        <v>10</v>
      </c>
      <c r="M10" s="1" t="s">
        <v>11</v>
      </c>
      <c r="N10" s="1">
        <v>14400</v>
      </c>
      <c r="O10" s="1">
        <v>1</v>
      </c>
      <c r="P10" s="1">
        <v>2</v>
      </c>
      <c r="Q10" t="str">
        <f t="shared" si="0"/>
        <v>(10)</v>
      </c>
    </row>
    <row r="11" spans="2:19" ht="17.25" hidden="1" thickBot="1" x14ac:dyDescent="0.3">
      <c r="B11" s="1">
        <v>1</v>
      </c>
      <c r="C11" s="1" t="s">
        <v>3</v>
      </c>
      <c r="D11" s="2" t="s">
        <v>30</v>
      </c>
      <c r="E11" s="2" t="s">
        <v>834</v>
      </c>
      <c r="F11" s="2" t="s">
        <v>31</v>
      </c>
      <c r="G11" s="1" t="s">
        <v>32</v>
      </c>
      <c r="H11" s="1" t="s">
        <v>33</v>
      </c>
      <c r="I11" s="1" t="s">
        <v>34</v>
      </c>
      <c r="J11" s="1" t="s">
        <v>35</v>
      </c>
      <c r="K11" s="1" t="s">
        <v>10</v>
      </c>
      <c r="L11" s="1" t="s">
        <v>10</v>
      </c>
      <c r="M11" s="1" t="s">
        <v>11</v>
      </c>
      <c r="N11" s="1">
        <v>7140</v>
      </c>
      <c r="O11" s="1">
        <v>10</v>
      </c>
      <c r="P11" s="1">
        <v>2</v>
      </c>
      <c r="Q11" t="str">
        <f t="shared" si="0"/>
        <v>(10)</v>
      </c>
    </row>
    <row r="12" spans="2:19" ht="17.25" hidden="1" thickBot="1" x14ac:dyDescent="0.3">
      <c r="B12" s="1">
        <v>1</v>
      </c>
      <c r="C12" s="1" t="s">
        <v>3</v>
      </c>
      <c r="D12" s="2" t="s">
        <v>36</v>
      </c>
      <c r="E12" s="2" t="s">
        <v>866</v>
      </c>
      <c r="F12" s="2" t="s">
        <v>887</v>
      </c>
      <c r="G12" s="1" t="s">
        <v>37</v>
      </c>
      <c r="H12" s="1" t="s">
        <v>38</v>
      </c>
      <c r="I12" s="1" t="s">
        <v>39</v>
      </c>
      <c r="J12" s="1" t="s">
        <v>40</v>
      </c>
      <c r="K12" s="1" t="s">
        <v>41</v>
      </c>
      <c r="L12" s="1" t="s">
        <v>10</v>
      </c>
      <c r="M12" s="1" t="s">
        <v>11</v>
      </c>
      <c r="N12" s="1">
        <v>7390</v>
      </c>
      <c r="O12" s="1">
        <v>0</v>
      </c>
      <c r="P12" s="1">
        <v>2</v>
      </c>
      <c r="Q12" t="str">
        <f>+MID(F12,LEN(F12)-3,5)</f>
        <v>(11)</v>
      </c>
    </row>
    <row r="13" spans="2:19" ht="17.25" hidden="1" thickBot="1" x14ac:dyDescent="0.3">
      <c r="B13" s="1">
        <v>1</v>
      </c>
      <c r="C13" s="1" t="s">
        <v>3</v>
      </c>
      <c r="D13" s="2" t="s">
        <v>42</v>
      </c>
      <c r="E13" s="2" t="s">
        <v>835</v>
      </c>
      <c r="F13" s="2" t="s">
        <v>43</v>
      </c>
      <c r="G13" s="1" t="s">
        <v>44</v>
      </c>
      <c r="H13" s="1" t="s">
        <v>45</v>
      </c>
      <c r="I13" s="1" t="s">
        <v>8</v>
      </c>
      <c r="J13" s="1" t="s">
        <v>46</v>
      </c>
      <c r="K13" s="1">
        <v>0.21</v>
      </c>
      <c r="L13" s="1">
        <v>635</v>
      </c>
      <c r="M13" s="1" t="s">
        <v>11</v>
      </c>
      <c r="N13" s="1">
        <v>1810</v>
      </c>
      <c r="O13" s="1">
        <v>5.5E-2</v>
      </c>
      <c r="P13" s="1">
        <v>2</v>
      </c>
      <c r="Q13" t="str">
        <f>+MID(F13,LEN(F13)-3,5)</f>
        <v>(10)</v>
      </c>
    </row>
    <row r="14" spans="2:19" ht="17.25" hidden="1" thickBot="1" x14ac:dyDescent="0.3">
      <c r="B14" s="1">
        <v>1</v>
      </c>
      <c r="C14" s="1" t="s">
        <v>3</v>
      </c>
      <c r="D14" s="2" t="s">
        <v>47</v>
      </c>
      <c r="E14" s="2" t="s">
        <v>836</v>
      </c>
      <c r="F14" s="2" t="s">
        <v>48</v>
      </c>
      <c r="G14" s="1" t="s">
        <v>49</v>
      </c>
      <c r="H14" s="1" t="s">
        <v>50</v>
      </c>
      <c r="I14" s="1" t="s">
        <v>51</v>
      </c>
      <c r="J14" s="1" t="s">
        <v>52</v>
      </c>
      <c r="K14" s="1" t="s">
        <v>53</v>
      </c>
      <c r="L14" s="1">
        <v>765</v>
      </c>
      <c r="M14" s="1" t="s">
        <v>11</v>
      </c>
      <c r="N14" s="1">
        <v>14800</v>
      </c>
      <c r="O14" s="1">
        <v>0</v>
      </c>
      <c r="P14" s="1">
        <v>2</v>
      </c>
      <c r="Q14" t="str">
        <f>+MID(F14,LEN(F14)-3,5)</f>
        <v>(11)</v>
      </c>
    </row>
    <row r="15" spans="2:19" ht="33.75" hidden="1" thickBot="1" x14ac:dyDescent="0.3">
      <c r="B15" s="1">
        <v>1</v>
      </c>
      <c r="C15" s="1" t="s">
        <v>3</v>
      </c>
      <c r="D15" s="2" t="s">
        <v>54</v>
      </c>
      <c r="E15" s="2" t="s">
        <v>837</v>
      </c>
      <c r="F15" s="2" t="s">
        <v>55</v>
      </c>
      <c r="G15" s="1" t="s">
        <v>56</v>
      </c>
      <c r="H15" s="1" t="s">
        <v>57</v>
      </c>
      <c r="I15" s="1" t="s">
        <v>39</v>
      </c>
      <c r="J15" s="1">
        <v>48</v>
      </c>
      <c r="K15" s="1" t="s">
        <v>23</v>
      </c>
      <c r="L15" s="1" t="s">
        <v>10</v>
      </c>
      <c r="M15" s="1" t="s">
        <v>11</v>
      </c>
      <c r="N15" s="1">
        <v>6130</v>
      </c>
      <c r="O15" s="1">
        <v>0.8</v>
      </c>
      <c r="P15" s="1">
        <v>2</v>
      </c>
      <c r="Q15" t="str">
        <f t="shared" ref="Q15:Q17" si="1">+MID(F15,LEN(F15)-3,5)</f>
        <v>(10)</v>
      </c>
    </row>
    <row r="16" spans="2:19" ht="33.75" hidden="1" thickBot="1" x14ac:dyDescent="0.3">
      <c r="B16" s="1">
        <v>1</v>
      </c>
      <c r="C16" s="1" t="s">
        <v>3</v>
      </c>
      <c r="D16" s="2" t="s">
        <v>58</v>
      </c>
      <c r="E16" s="2" t="s">
        <v>856</v>
      </c>
      <c r="F16" s="2" t="s">
        <v>59</v>
      </c>
      <c r="G16" s="1" t="s">
        <v>60</v>
      </c>
      <c r="H16" s="1" t="s">
        <v>61</v>
      </c>
      <c r="I16" s="1" t="s">
        <v>62</v>
      </c>
      <c r="J16" s="1">
        <v>4</v>
      </c>
      <c r="K16" s="1" t="s">
        <v>63</v>
      </c>
      <c r="L16" s="1" t="s">
        <v>10</v>
      </c>
      <c r="M16" s="1" t="s">
        <v>11</v>
      </c>
      <c r="N16" s="1">
        <v>10000</v>
      </c>
      <c r="O16" s="1">
        <v>1</v>
      </c>
      <c r="P16" s="1">
        <v>2</v>
      </c>
      <c r="Q16" t="str">
        <f t="shared" si="1"/>
        <v>(10)</v>
      </c>
    </row>
    <row r="17" spans="2:17" ht="33.75" hidden="1" thickBot="1" x14ac:dyDescent="0.3">
      <c r="B17" s="1">
        <v>1</v>
      </c>
      <c r="C17" s="1" t="s">
        <v>3</v>
      </c>
      <c r="D17" s="2" t="s">
        <v>64</v>
      </c>
      <c r="E17" s="2" t="s">
        <v>860</v>
      </c>
      <c r="F17" s="2" t="s">
        <v>65</v>
      </c>
      <c r="G17" s="1" t="s">
        <v>66</v>
      </c>
      <c r="H17" s="1" t="s">
        <v>67</v>
      </c>
      <c r="I17" s="1" t="s">
        <v>68</v>
      </c>
      <c r="J17" s="1" t="s">
        <v>69</v>
      </c>
      <c r="K17" s="1" t="s">
        <v>68</v>
      </c>
      <c r="L17" s="1" t="s">
        <v>10</v>
      </c>
      <c r="M17" s="1" t="s">
        <v>11</v>
      </c>
      <c r="N17" s="1">
        <v>7370</v>
      </c>
      <c r="O17" s="1">
        <v>0.6</v>
      </c>
      <c r="P17" s="1">
        <v>2</v>
      </c>
      <c r="Q17" t="str">
        <f t="shared" si="1"/>
        <v>(10)</v>
      </c>
    </row>
    <row r="18" spans="2:17" ht="17.25" hidden="1" thickBot="1" x14ac:dyDescent="0.3">
      <c r="B18" s="1">
        <v>1</v>
      </c>
      <c r="C18" s="1" t="s">
        <v>3</v>
      </c>
      <c r="D18" s="2" t="s">
        <v>70</v>
      </c>
      <c r="E18" s="2" t="s">
        <v>868</v>
      </c>
      <c r="F18" s="2" t="s">
        <v>71</v>
      </c>
      <c r="G18" s="1" t="s">
        <v>72</v>
      </c>
      <c r="H18" s="1" t="s">
        <v>73</v>
      </c>
      <c r="I18" s="1" t="s">
        <v>51</v>
      </c>
      <c r="J18" s="1" t="s">
        <v>74</v>
      </c>
      <c r="K18" s="1" t="s">
        <v>51</v>
      </c>
      <c r="L18" s="1" t="s">
        <v>10</v>
      </c>
      <c r="M18" s="1" t="s">
        <v>11</v>
      </c>
      <c r="N18" s="1">
        <v>12200</v>
      </c>
      <c r="O18" s="1">
        <v>0</v>
      </c>
      <c r="P18" s="1">
        <v>2</v>
      </c>
      <c r="Q18" t="str">
        <f>+MID(F18,LEN(F18)-3,5)</f>
        <v>(11)</v>
      </c>
    </row>
    <row r="19" spans="2:17" ht="33.75" hidden="1" thickBot="1" x14ac:dyDescent="0.3">
      <c r="B19" s="1">
        <v>1</v>
      </c>
      <c r="C19" s="1" t="s">
        <v>3</v>
      </c>
      <c r="D19" s="2" t="s">
        <v>75</v>
      </c>
      <c r="E19" s="2" t="s">
        <v>857</v>
      </c>
      <c r="F19" s="2" t="s">
        <v>76</v>
      </c>
      <c r="G19" s="1" t="s">
        <v>77</v>
      </c>
      <c r="H19" s="1" t="s">
        <v>78</v>
      </c>
      <c r="I19" s="1" t="s">
        <v>79</v>
      </c>
      <c r="J19" s="1" t="s">
        <v>80</v>
      </c>
      <c r="K19" s="1" t="s">
        <v>81</v>
      </c>
      <c r="L19" s="1" t="s">
        <v>10</v>
      </c>
      <c r="M19" s="1" t="s">
        <v>11</v>
      </c>
      <c r="N19" s="1">
        <v>609</v>
      </c>
      <c r="O19" s="1">
        <v>2.1999999999999999E-2</v>
      </c>
      <c r="P19" s="1">
        <v>2</v>
      </c>
      <c r="Q19" t="str">
        <f>+MID(F19,LEN(F19)-3,5)</f>
        <v>(10)</v>
      </c>
    </row>
    <row r="20" spans="2:17" ht="17.25" hidden="1" thickBot="1" x14ac:dyDescent="0.3">
      <c r="B20" s="1">
        <v>1</v>
      </c>
      <c r="C20" s="1" t="s">
        <v>3</v>
      </c>
      <c r="D20" s="2" t="s">
        <v>82</v>
      </c>
      <c r="E20" s="2" t="s">
        <v>861</v>
      </c>
      <c r="F20" s="2" t="s">
        <v>871</v>
      </c>
      <c r="G20" s="1" t="s">
        <v>83</v>
      </c>
      <c r="H20" s="1" t="s">
        <v>84</v>
      </c>
      <c r="I20" s="1" t="s">
        <v>85</v>
      </c>
      <c r="J20" s="1" t="s">
        <v>86</v>
      </c>
      <c r="K20" s="1" t="s">
        <v>87</v>
      </c>
      <c r="L20" s="1">
        <v>733</v>
      </c>
      <c r="M20" s="1" t="s">
        <v>11</v>
      </c>
      <c r="N20" s="1">
        <v>3500</v>
      </c>
      <c r="O20" s="1">
        <v>0</v>
      </c>
      <c r="P20" s="1">
        <v>2</v>
      </c>
      <c r="Q20" t="str">
        <f t="shared" ref="Q20:Q24" si="2">+MID(F20,LEN(F20)-3,5)</f>
        <v>(11)</v>
      </c>
    </row>
    <row r="21" spans="2:17" ht="17.25" hidden="1" thickBot="1" x14ac:dyDescent="0.3">
      <c r="B21" s="1">
        <v>1</v>
      </c>
      <c r="C21" s="1" t="s">
        <v>3</v>
      </c>
      <c r="D21" s="2" t="s">
        <v>88</v>
      </c>
      <c r="E21" s="2" t="s">
        <v>858</v>
      </c>
      <c r="F21" s="2" t="s">
        <v>89</v>
      </c>
      <c r="G21" s="1" t="s">
        <v>90</v>
      </c>
      <c r="H21" s="1" t="s">
        <v>91</v>
      </c>
      <c r="I21" s="1" t="s">
        <v>92</v>
      </c>
      <c r="J21" s="1" t="s">
        <v>93</v>
      </c>
      <c r="K21" s="1" t="s">
        <v>94</v>
      </c>
      <c r="L21" s="1">
        <v>743</v>
      </c>
      <c r="M21" s="1" t="s">
        <v>11</v>
      </c>
      <c r="N21" s="1">
        <v>1430</v>
      </c>
      <c r="O21" s="1">
        <v>0</v>
      </c>
      <c r="P21" s="1">
        <v>2</v>
      </c>
      <c r="Q21" t="str">
        <f t="shared" si="2"/>
        <v>(11)</v>
      </c>
    </row>
    <row r="22" spans="2:17" ht="17.25" hidden="1" thickBot="1" x14ac:dyDescent="0.3">
      <c r="B22" s="1">
        <v>1</v>
      </c>
      <c r="C22" s="1" t="s">
        <v>3</v>
      </c>
      <c r="D22" s="2" t="s">
        <v>95</v>
      </c>
      <c r="E22" s="2" t="s">
        <v>838</v>
      </c>
      <c r="F22" s="2" t="s">
        <v>96</v>
      </c>
      <c r="G22" s="1" t="s">
        <v>97</v>
      </c>
      <c r="H22" s="1" t="s">
        <v>98</v>
      </c>
      <c r="I22" s="1" t="s">
        <v>99</v>
      </c>
      <c r="J22" s="1" t="s">
        <v>100</v>
      </c>
      <c r="K22" s="1" t="s">
        <v>101</v>
      </c>
      <c r="L22" s="1" t="s">
        <v>10</v>
      </c>
      <c r="M22" s="1" t="s">
        <v>11</v>
      </c>
      <c r="N22" s="1">
        <v>8830</v>
      </c>
      <c r="O22" s="1">
        <v>0</v>
      </c>
      <c r="P22" s="1">
        <v>2</v>
      </c>
      <c r="Q22" t="str">
        <f t="shared" si="2"/>
        <v>(11)</v>
      </c>
    </row>
    <row r="23" spans="2:17" ht="33.75" hidden="1" thickBot="1" x14ac:dyDescent="0.3">
      <c r="B23" s="1">
        <v>1</v>
      </c>
      <c r="C23" s="1" t="s">
        <v>3</v>
      </c>
      <c r="D23" s="2" t="s">
        <v>102</v>
      </c>
      <c r="E23" s="2" t="s">
        <v>863</v>
      </c>
      <c r="F23" s="2" t="s">
        <v>103</v>
      </c>
      <c r="G23" s="1" t="s">
        <v>104</v>
      </c>
      <c r="H23" s="1" t="s">
        <v>105</v>
      </c>
      <c r="I23" s="1" t="s">
        <v>106</v>
      </c>
      <c r="J23" s="1" t="s">
        <v>107</v>
      </c>
      <c r="K23" s="1" t="s">
        <v>106</v>
      </c>
      <c r="L23" s="1" t="s">
        <v>10</v>
      </c>
      <c r="M23" s="1" t="s">
        <v>11</v>
      </c>
      <c r="N23" s="1">
        <v>3220</v>
      </c>
      <c r="O23" s="1">
        <v>0</v>
      </c>
      <c r="P23" s="1">
        <v>2</v>
      </c>
      <c r="Q23" t="str">
        <f t="shared" si="2"/>
        <v>(11)</v>
      </c>
    </row>
    <row r="24" spans="2:17" ht="33.75" hidden="1" thickBot="1" x14ac:dyDescent="0.3">
      <c r="B24" s="1">
        <v>1</v>
      </c>
      <c r="C24" s="1" t="s">
        <v>3</v>
      </c>
      <c r="D24" s="2" t="s">
        <v>108</v>
      </c>
      <c r="E24" s="2" t="s">
        <v>839</v>
      </c>
      <c r="F24" s="2" t="s">
        <v>109</v>
      </c>
      <c r="G24" s="1" t="s">
        <v>110</v>
      </c>
      <c r="H24" s="1" t="s">
        <v>111</v>
      </c>
      <c r="I24" s="1" t="s">
        <v>112</v>
      </c>
      <c r="J24" s="1" t="s">
        <v>113</v>
      </c>
      <c r="K24" s="1" t="s">
        <v>114</v>
      </c>
      <c r="L24" s="1" t="s">
        <v>10</v>
      </c>
      <c r="M24" s="1" t="s">
        <v>11</v>
      </c>
      <c r="N24" s="1">
        <v>9810</v>
      </c>
      <c r="O24" s="1">
        <v>0</v>
      </c>
      <c r="P24" s="1">
        <v>2</v>
      </c>
      <c r="Q24" t="str">
        <f t="shared" si="2"/>
        <v>(11)</v>
      </c>
    </row>
    <row r="25" spans="2:17" ht="33.75" hidden="1" thickBot="1" x14ac:dyDescent="0.3">
      <c r="B25" s="1">
        <v>1</v>
      </c>
      <c r="C25" s="1" t="s">
        <v>3</v>
      </c>
      <c r="D25" s="2" t="s">
        <v>115</v>
      </c>
      <c r="E25" s="2" t="s">
        <v>864</v>
      </c>
      <c r="F25" s="2" t="s">
        <v>116</v>
      </c>
      <c r="G25" s="1" t="s">
        <v>117</v>
      </c>
      <c r="H25" s="1" t="s">
        <v>118</v>
      </c>
      <c r="I25" s="1" t="s">
        <v>119</v>
      </c>
      <c r="J25" s="1" t="s">
        <v>120</v>
      </c>
      <c r="K25" s="1" t="s">
        <v>119</v>
      </c>
      <c r="L25" s="1" t="s">
        <v>10</v>
      </c>
      <c r="M25" s="1" t="s">
        <v>11</v>
      </c>
      <c r="N25" s="1">
        <v>4.5</v>
      </c>
      <c r="O25" s="1">
        <v>0</v>
      </c>
      <c r="P25" s="1">
        <v>2</v>
      </c>
      <c r="Q25" t="str">
        <f>+MID(F25,LEN(F25)-3,5)</f>
        <v>(10)</v>
      </c>
    </row>
    <row r="26" spans="2:17" ht="17.25" hidden="1" thickBot="1" x14ac:dyDescent="0.3">
      <c r="B26" s="1">
        <v>1</v>
      </c>
      <c r="C26" s="1" t="s">
        <v>3</v>
      </c>
      <c r="D26" s="2" t="s">
        <v>121</v>
      </c>
      <c r="E26" s="2" t="s">
        <v>840</v>
      </c>
      <c r="F26" s="2" t="s">
        <v>122</v>
      </c>
      <c r="G26" s="1" t="s">
        <v>123</v>
      </c>
      <c r="H26" s="1" t="s">
        <v>124</v>
      </c>
      <c r="I26" s="1" t="s">
        <v>125</v>
      </c>
      <c r="J26" s="1" t="s">
        <v>126</v>
      </c>
      <c r="K26" s="1" t="s">
        <v>127</v>
      </c>
      <c r="L26" s="1" t="s">
        <v>10</v>
      </c>
      <c r="M26" s="1" t="s">
        <v>11</v>
      </c>
      <c r="N26" s="1">
        <v>10300</v>
      </c>
      <c r="O26" s="1">
        <v>0</v>
      </c>
      <c r="P26" s="1">
        <v>2</v>
      </c>
      <c r="Q26" t="str">
        <f>+MID(F26,LEN(F26)-3,5)</f>
        <v>(11)</v>
      </c>
    </row>
    <row r="27" spans="2:17" ht="33.75" hidden="1" thickBot="1" x14ac:dyDescent="0.3">
      <c r="B27" s="1">
        <v>1</v>
      </c>
      <c r="C27" s="1" t="s">
        <v>3</v>
      </c>
      <c r="D27" s="2" t="s">
        <v>128</v>
      </c>
      <c r="E27" s="2" t="s">
        <v>711</v>
      </c>
      <c r="F27" s="2" t="s">
        <v>129</v>
      </c>
      <c r="G27" s="1" t="s">
        <v>130</v>
      </c>
      <c r="H27" s="1" t="s">
        <v>131</v>
      </c>
      <c r="I27" s="1" t="s">
        <v>39</v>
      </c>
      <c r="J27" s="1" t="s">
        <v>132</v>
      </c>
      <c r="K27" s="1" t="s">
        <v>133</v>
      </c>
      <c r="L27" s="1" t="s">
        <v>10</v>
      </c>
      <c r="M27" s="1" t="s">
        <v>11</v>
      </c>
      <c r="N27" s="1">
        <v>8077</v>
      </c>
      <c r="O27" s="1">
        <v>0.74</v>
      </c>
      <c r="P27" s="1">
        <v>2</v>
      </c>
      <c r="Q27" t="str">
        <f>+MID(F27,LEN(F27)-6,7)</f>
        <v>(10;11)</v>
      </c>
    </row>
    <row r="28" spans="2:17" ht="33.75" hidden="1" thickBot="1" x14ac:dyDescent="0.3">
      <c r="B28" s="1">
        <v>1</v>
      </c>
      <c r="C28" s="1" t="s">
        <v>3</v>
      </c>
      <c r="D28" s="2" t="s">
        <v>134</v>
      </c>
      <c r="E28" s="2" t="s">
        <v>712</v>
      </c>
      <c r="F28" s="2" t="s">
        <v>135</v>
      </c>
      <c r="G28" s="1" t="s">
        <v>136</v>
      </c>
      <c r="H28" s="1" t="s">
        <v>137</v>
      </c>
      <c r="I28" s="1" t="s">
        <v>138</v>
      </c>
      <c r="J28" s="1" t="s">
        <v>139</v>
      </c>
      <c r="K28" s="1" t="s">
        <v>94</v>
      </c>
      <c r="L28" s="1" t="s">
        <v>10</v>
      </c>
      <c r="M28" s="1" t="s">
        <v>11</v>
      </c>
      <c r="N28" s="1">
        <v>4083</v>
      </c>
      <c r="O28" s="1">
        <v>0.28999999999999998</v>
      </c>
      <c r="P28" s="1">
        <v>2</v>
      </c>
      <c r="Q28" t="str">
        <f t="shared" ref="Q28:Q31" si="3">+MID(F28,LEN(F28)-6,7)</f>
        <v>(10;11)</v>
      </c>
    </row>
    <row r="29" spans="2:17" ht="33.75" hidden="1" thickBot="1" x14ac:dyDescent="0.3">
      <c r="B29" s="1">
        <v>1</v>
      </c>
      <c r="C29" s="1" t="s">
        <v>3</v>
      </c>
      <c r="D29" s="2" t="s">
        <v>141</v>
      </c>
      <c r="E29" s="2" t="s">
        <v>713</v>
      </c>
      <c r="F29" s="2" t="s">
        <v>142</v>
      </c>
      <c r="G29" s="1">
        <v>112</v>
      </c>
      <c r="H29" s="1" t="s">
        <v>143</v>
      </c>
      <c r="I29" s="1" t="s">
        <v>144</v>
      </c>
      <c r="J29" s="1" t="s">
        <v>145</v>
      </c>
      <c r="K29" s="1" t="s">
        <v>146</v>
      </c>
      <c r="L29" s="1" t="s">
        <v>10</v>
      </c>
      <c r="M29" s="1" t="s">
        <v>11</v>
      </c>
      <c r="N29" s="1">
        <v>4657</v>
      </c>
      <c r="O29" s="1">
        <v>0.33</v>
      </c>
      <c r="P29" s="1">
        <v>2</v>
      </c>
      <c r="Q29" t="str">
        <f t="shared" si="3"/>
        <v>(10;11)</v>
      </c>
    </row>
    <row r="30" spans="2:17" ht="33.75" hidden="1" thickBot="1" x14ac:dyDescent="0.3">
      <c r="B30" s="1">
        <v>1</v>
      </c>
      <c r="C30" s="1" t="s">
        <v>3</v>
      </c>
      <c r="D30" s="2" t="s">
        <v>147</v>
      </c>
      <c r="E30" s="2" t="s">
        <v>714</v>
      </c>
      <c r="F30" s="2" t="s">
        <v>148</v>
      </c>
      <c r="G30" s="1" t="s">
        <v>149</v>
      </c>
      <c r="H30" s="1" t="s">
        <v>150</v>
      </c>
      <c r="I30" s="1" t="s">
        <v>151</v>
      </c>
      <c r="J30" s="1" t="s">
        <v>152</v>
      </c>
      <c r="K30" s="1" t="s">
        <v>10</v>
      </c>
      <c r="L30" s="1" t="s">
        <v>10</v>
      </c>
      <c r="M30" s="1" t="s">
        <v>10</v>
      </c>
      <c r="N30" s="1">
        <v>14560</v>
      </c>
      <c r="O30" s="1">
        <v>0.6</v>
      </c>
      <c r="P30" s="1">
        <v>2</v>
      </c>
      <c r="Q30" t="str">
        <f t="shared" si="3"/>
        <v>(10;11)</v>
      </c>
    </row>
    <row r="31" spans="2:17" ht="33.75" hidden="1" thickBot="1" x14ac:dyDescent="0.3">
      <c r="B31" s="1">
        <v>1</v>
      </c>
      <c r="C31" s="1" t="s">
        <v>3</v>
      </c>
      <c r="D31" s="2" t="s">
        <v>153</v>
      </c>
      <c r="E31" s="2" t="s">
        <v>715</v>
      </c>
      <c r="F31" s="2" t="s">
        <v>154</v>
      </c>
      <c r="G31" s="1" t="s">
        <v>155</v>
      </c>
      <c r="H31" s="1" t="s">
        <v>156</v>
      </c>
      <c r="I31" s="1" t="s">
        <v>144</v>
      </c>
      <c r="J31" s="1" t="s">
        <v>157</v>
      </c>
      <c r="K31" s="1" t="s">
        <v>144</v>
      </c>
      <c r="L31" s="1" t="s">
        <v>10</v>
      </c>
      <c r="M31" s="1" t="s">
        <v>11</v>
      </c>
      <c r="N31" s="1">
        <v>4143</v>
      </c>
      <c r="O31" s="1">
        <v>0.31</v>
      </c>
      <c r="P31" s="1">
        <v>2</v>
      </c>
      <c r="Q31" t="str">
        <f t="shared" si="3"/>
        <v>(10;11)</v>
      </c>
    </row>
    <row r="32" spans="2:17" ht="33.75" hidden="1" thickBot="1" x14ac:dyDescent="0.3">
      <c r="B32" s="1">
        <v>1</v>
      </c>
      <c r="C32" s="1" t="s">
        <v>3</v>
      </c>
      <c r="D32" s="2" t="s">
        <v>159</v>
      </c>
      <c r="E32" s="2" t="s">
        <v>716</v>
      </c>
      <c r="F32" s="2" t="s">
        <v>160</v>
      </c>
      <c r="G32" s="1" t="s">
        <v>161</v>
      </c>
      <c r="H32" s="1" t="s">
        <v>162</v>
      </c>
      <c r="I32" s="1" t="s">
        <v>163</v>
      </c>
      <c r="J32" s="1" t="s">
        <v>164</v>
      </c>
      <c r="K32" s="1" t="s">
        <v>163</v>
      </c>
      <c r="L32" s="1" t="s">
        <v>10</v>
      </c>
      <c r="M32" s="1" t="s">
        <v>11</v>
      </c>
      <c r="N32" s="1">
        <v>3985</v>
      </c>
      <c r="O32" s="1">
        <v>0</v>
      </c>
      <c r="P32" s="1">
        <v>2</v>
      </c>
      <c r="Q32" t="str">
        <f t="shared" ref="Q32:Q34" si="4">+MID(F32,LEN(F32)-3,5)</f>
        <v>(11)</v>
      </c>
    </row>
    <row r="33" spans="2:17" ht="17.25" hidden="1" thickBot="1" x14ac:dyDescent="0.3">
      <c r="B33" s="1">
        <v>1</v>
      </c>
      <c r="C33" s="1" t="s">
        <v>3</v>
      </c>
      <c r="D33" s="2" t="s">
        <v>165</v>
      </c>
      <c r="E33" s="2" t="s">
        <v>717</v>
      </c>
      <c r="F33" s="2" t="s">
        <v>166</v>
      </c>
      <c r="G33" s="1" t="s">
        <v>167</v>
      </c>
      <c r="H33" s="1" t="s">
        <v>168</v>
      </c>
      <c r="I33" s="1" t="s">
        <v>169</v>
      </c>
      <c r="J33" s="1" t="s">
        <v>170</v>
      </c>
      <c r="K33" s="1" t="s">
        <v>169</v>
      </c>
      <c r="L33" s="1" t="s">
        <v>10</v>
      </c>
      <c r="M33" s="1" t="s">
        <v>11</v>
      </c>
      <c r="N33" s="1">
        <v>13210</v>
      </c>
      <c r="O33" s="1">
        <v>0</v>
      </c>
      <c r="P33" s="1">
        <v>2</v>
      </c>
      <c r="Q33" t="str">
        <f t="shared" si="4"/>
        <v>(11)</v>
      </c>
    </row>
    <row r="34" spans="2:17" ht="17.25" hidden="1" thickBot="1" x14ac:dyDescent="0.3">
      <c r="B34" s="1">
        <v>1</v>
      </c>
      <c r="C34" s="1" t="s">
        <v>3</v>
      </c>
      <c r="D34" s="2" t="s">
        <v>171</v>
      </c>
      <c r="E34" s="2" t="s">
        <v>718</v>
      </c>
      <c r="F34" s="2" t="s">
        <v>172</v>
      </c>
      <c r="G34" s="1" t="s">
        <v>173</v>
      </c>
      <c r="H34" s="1" t="s">
        <v>174</v>
      </c>
      <c r="I34" s="1" t="s">
        <v>92</v>
      </c>
      <c r="J34" s="1" t="s">
        <v>175</v>
      </c>
      <c r="K34" s="1" t="s">
        <v>23</v>
      </c>
      <c r="L34" s="1" t="s">
        <v>10</v>
      </c>
      <c r="M34" s="1" t="s">
        <v>11</v>
      </c>
      <c r="N34" s="1">
        <v>13400</v>
      </c>
      <c r="O34" s="1">
        <v>0</v>
      </c>
      <c r="P34" s="1">
        <v>2</v>
      </c>
      <c r="Q34" t="str">
        <f t="shared" si="4"/>
        <v>(11)</v>
      </c>
    </row>
    <row r="35" spans="2:17" ht="33.75" hidden="1" thickBot="1" x14ac:dyDescent="0.3">
      <c r="B35" s="1">
        <v>1</v>
      </c>
      <c r="C35" s="1" t="s">
        <v>3</v>
      </c>
      <c r="D35" s="2" t="s">
        <v>176</v>
      </c>
      <c r="E35" s="2" t="s">
        <v>710</v>
      </c>
      <c r="F35" s="2" t="s">
        <v>177</v>
      </c>
      <c r="G35" s="1">
        <v>124</v>
      </c>
      <c r="H35" s="1" t="s">
        <v>178</v>
      </c>
      <c r="I35" s="1" t="s">
        <v>179</v>
      </c>
      <c r="J35" s="1" t="s">
        <v>180</v>
      </c>
      <c r="K35" s="1" t="s">
        <v>138</v>
      </c>
      <c r="L35" s="1" t="s">
        <v>10</v>
      </c>
      <c r="M35" s="1" t="s">
        <v>11</v>
      </c>
      <c r="N35" s="1">
        <v>5741</v>
      </c>
      <c r="O35" s="1">
        <v>2.4E-2</v>
      </c>
      <c r="P35" s="1">
        <v>2</v>
      </c>
      <c r="Q35" t="str">
        <f>+MID(F35,LEN(F35)-6,7)</f>
        <v>(10;11)</v>
      </c>
    </row>
    <row r="36" spans="2:17" ht="33.75" hidden="1" thickBot="1" x14ac:dyDescent="0.3">
      <c r="B36" s="1">
        <v>1</v>
      </c>
      <c r="C36" s="1" t="s">
        <v>3</v>
      </c>
      <c r="D36" s="2" t="s">
        <v>686</v>
      </c>
      <c r="E36" s="2" t="s">
        <v>719</v>
      </c>
      <c r="F36" s="2" t="s">
        <v>181</v>
      </c>
      <c r="G36" s="1" t="s">
        <v>182</v>
      </c>
      <c r="H36" s="3">
        <v>4256</v>
      </c>
      <c r="I36" s="1" t="s">
        <v>183</v>
      </c>
      <c r="J36" s="1" t="s">
        <v>184</v>
      </c>
      <c r="K36" s="1" t="s">
        <v>183</v>
      </c>
      <c r="L36" s="1" t="s">
        <v>10</v>
      </c>
      <c r="M36" s="1" t="s">
        <v>11</v>
      </c>
      <c r="N36" s="1">
        <v>631.4</v>
      </c>
      <c r="O36" s="1">
        <v>0</v>
      </c>
      <c r="P36" s="1">
        <v>2</v>
      </c>
      <c r="Q36" t="str">
        <f>+MID(F36,LEN(F36)-3,5)</f>
        <v>(11)</v>
      </c>
    </row>
    <row r="37" spans="2:17" ht="17.25" thickBot="1" x14ac:dyDescent="0.3">
      <c r="B37" s="1">
        <v>1</v>
      </c>
      <c r="C37" s="1" t="s">
        <v>3</v>
      </c>
      <c r="D37" s="2" t="s">
        <v>185</v>
      </c>
      <c r="E37" s="2" t="s">
        <v>870</v>
      </c>
      <c r="F37" s="2" t="s">
        <v>186</v>
      </c>
      <c r="G37" s="1">
        <v>18</v>
      </c>
      <c r="H37" s="1"/>
      <c r="I37" s="1" t="s">
        <v>10</v>
      </c>
      <c r="J37" s="1">
        <v>100</v>
      </c>
      <c r="K37" s="1" t="s">
        <v>57</v>
      </c>
      <c r="L37" s="1" t="s">
        <v>57</v>
      </c>
      <c r="M37" s="1" t="s">
        <v>11</v>
      </c>
      <c r="N37" s="1">
        <v>0</v>
      </c>
      <c r="O37" s="1">
        <v>0</v>
      </c>
      <c r="P37" s="1">
        <v>2</v>
      </c>
    </row>
    <row r="38" spans="2:17" ht="17.25" thickBot="1" x14ac:dyDescent="0.3">
      <c r="B38" s="1">
        <v>1</v>
      </c>
      <c r="C38" s="1" t="s">
        <v>3</v>
      </c>
      <c r="D38" s="2" t="s">
        <v>187</v>
      </c>
      <c r="E38" s="2" t="s">
        <v>867</v>
      </c>
      <c r="F38" s="2" t="s">
        <v>188</v>
      </c>
      <c r="G38" s="1" t="s">
        <v>189</v>
      </c>
      <c r="H38" s="1" t="s">
        <v>190</v>
      </c>
      <c r="I38" s="1" t="s">
        <v>191</v>
      </c>
      <c r="J38" s="1" t="s">
        <v>74</v>
      </c>
      <c r="K38" s="1" t="s">
        <v>192</v>
      </c>
      <c r="L38" s="1" t="s">
        <v>10</v>
      </c>
      <c r="M38" s="1" t="s">
        <v>11</v>
      </c>
      <c r="N38" s="1">
        <v>1</v>
      </c>
      <c r="O38" s="1">
        <v>0</v>
      </c>
      <c r="P38" s="1">
        <v>2</v>
      </c>
    </row>
    <row r="39" spans="2:17" ht="50.25" hidden="1" thickBot="1" x14ac:dyDescent="0.3">
      <c r="B39" s="1">
        <v>1</v>
      </c>
      <c r="C39" s="1" t="s">
        <v>193</v>
      </c>
      <c r="D39" s="2" t="s">
        <v>194</v>
      </c>
      <c r="E39" s="2" t="s">
        <v>720</v>
      </c>
      <c r="F39" s="2" t="s">
        <v>195</v>
      </c>
      <c r="G39" s="1" t="s">
        <v>196</v>
      </c>
      <c r="H39" s="1" t="s">
        <v>197</v>
      </c>
      <c r="I39" s="1" t="s">
        <v>8</v>
      </c>
      <c r="J39" s="1" t="s">
        <v>198</v>
      </c>
      <c r="K39" s="1" t="s">
        <v>199</v>
      </c>
      <c r="L39" s="1">
        <v>681</v>
      </c>
      <c r="M39" s="1" t="s">
        <v>11</v>
      </c>
      <c r="N39" s="1">
        <v>1182</v>
      </c>
      <c r="O39" s="1">
        <v>3.6999999999999998E-2</v>
      </c>
      <c r="P39" s="1">
        <v>2</v>
      </c>
      <c r="Q39" t="str">
        <f t="shared" ref="Q39:Q45" si="5">+MID(F39,LEN(F39)-6,7)</f>
        <v>(10;11)</v>
      </c>
    </row>
    <row r="40" spans="2:17" ht="50.25" hidden="1" thickBot="1" x14ac:dyDescent="0.3">
      <c r="B40" s="1">
        <v>1</v>
      </c>
      <c r="C40" s="1" t="s">
        <v>193</v>
      </c>
      <c r="D40" s="2" t="s">
        <v>200</v>
      </c>
      <c r="E40" s="2" t="s">
        <v>721</v>
      </c>
      <c r="F40" s="2" t="s">
        <v>201</v>
      </c>
      <c r="G40" s="1" t="s">
        <v>202</v>
      </c>
      <c r="H40" s="1" t="s">
        <v>203</v>
      </c>
      <c r="I40" s="1" t="s">
        <v>114</v>
      </c>
      <c r="J40" s="1" t="s">
        <v>204</v>
      </c>
      <c r="K40" s="1" t="s">
        <v>79</v>
      </c>
      <c r="L40" s="1">
        <v>685</v>
      </c>
      <c r="M40" s="1" t="s">
        <v>11</v>
      </c>
      <c r="N40" s="1">
        <v>1288</v>
      </c>
      <c r="O40" s="1">
        <v>0.04</v>
      </c>
      <c r="P40" s="1">
        <v>2</v>
      </c>
      <c r="Q40" t="str">
        <f t="shared" si="5"/>
        <v>(10;11)</v>
      </c>
    </row>
    <row r="41" spans="2:17" ht="50.25" hidden="1" thickBot="1" x14ac:dyDescent="0.3">
      <c r="B41" s="1">
        <v>1</v>
      </c>
      <c r="C41" s="1" t="s">
        <v>193</v>
      </c>
      <c r="D41" s="2" t="s">
        <v>206</v>
      </c>
      <c r="E41" s="2" t="s">
        <v>722</v>
      </c>
      <c r="F41" s="2" t="s">
        <v>207</v>
      </c>
      <c r="G41" s="1">
        <v>101</v>
      </c>
      <c r="H41" s="1" t="s">
        <v>208</v>
      </c>
      <c r="I41" s="1" t="s">
        <v>209</v>
      </c>
      <c r="J41" s="1" t="s">
        <v>210</v>
      </c>
      <c r="K41" s="1" t="s">
        <v>211</v>
      </c>
      <c r="L41" s="1" t="s">
        <v>10</v>
      </c>
      <c r="M41" s="1" t="s">
        <v>11</v>
      </c>
      <c r="N41" s="1">
        <v>932.6</v>
      </c>
      <c r="O41" s="1">
        <v>0.03</v>
      </c>
      <c r="P41" s="1">
        <v>2</v>
      </c>
      <c r="Q41" t="str">
        <f t="shared" si="5"/>
        <v>(10;11)</v>
      </c>
    </row>
    <row r="42" spans="2:17" ht="50.25" hidden="1" thickBot="1" x14ac:dyDescent="0.3">
      <c r="B42" s="1">
        <v>1</v>
      </c>
      <c r="C42" s="1" t="s">
        <v>193</v>
      </c>
      <c r="D42" s="2" t="s">
        <v>212</v>
      </c>
      <c r="E42" s="2" t="s">
        <v>723</v>
      </c>
      <c r="F42" s="2" t="s">
        <v>213</v>
      </c>
      <c r="G42" s="1" t="s">
        <v>214</v>
      </c>
      <c r="H42" s="1" t="s">
        <v>215</v>
      </c>
      <c r="I42" s="1" t="s">
        <v>146</v>
      </c>
      <c r="J42" s="1" t="s">
        <v>216</v>
      </c>
      <c r="K42" s="1" t="s">
        <v>217</v>
      </c>
      <c r="L42" s="1">
        <v>723</v>
      </c>
      <c r="M42" s="1" t="s">
        <v>11</v>
      </c>
      <c r="N42" s="1">
        <v>2788</v>
      </c>
      <c r="O42" s="1">
        <v>2.1000000000000001E-2</v>
      </c>
      <c r="P42" s="1">
        <v>2</v>
      </c>
      <c r="Q42" t="str">
        <f t="shared" si="5"/>
        <v>(10;11)</v>
      </c>
    </row>
    <row r="43" spans="2:17" ht="50.25" hidden="1" thickBot="1" x14ac:dyDescent="0.3">
      <c r="B43" s="1">
        <v>1</v>
      </c>
      <c r="C43" s="1" t="s">
        <v>193</v>
      </c>
      <c r="D43" s="2" t="s">
        <v>218</v>
      </c>
      <c r="E43" s="2" t="s">
        <v>724</v>
      </c>
      <c r="F43" s="2" t="s">
        <v>213</v>
      </c>
      <c r="G43" s="1" t="s">
        <v>219</v>
      </c>
      <c r="H43" s="1" t="s">
        <v>220</v>
      </c>
      <c r="I43" s="1" t="s">
        <v>221</v>
      </c>
      <c r="J43" s="1" t="s">
        <v>222</v>
      </c>
      <c r="K43" s="1" t="s">
        <v>209</v>
      </c>
      <c r="L43" s="1">
        <v>641</v>
      </c>
      <c r="M43" s="1" t="s">
        <v>11</v>
      </c>
      <c r="N43" s="1">
        <v>2416</v>
      </c>
      <c r="O43" s="1">
        <v>3.3000000000000002E-2</v>
      </c>
      <c r="P43" s="1">
        <v>2</v>
      </c>
      <c r="Q43" t="str">
        <f t="shared" si="5"/>
        <v>(10;11)</v>
      </c>
    </row>
    <row r="44" spans="2:17" ht="33.75" hidden="1" thickBot="1" x14ac:dyDescent="0.3">
      <c r="B44" s="1">
        <v>1</v>
      </c>
      <c r="C44" s="1" t="s">
        <v>193</v>
      </c>
      <c r="D44" s="2" t="s">
        <v>223</v>
      </c>
      <c r="E44" s="2" t="s">
        <v>725</v>
      </c>
      <c r="F44" s="2" t="s">
        <v>224</v>
      </c>
      <c r="G44" s="1">
        <v>92</v>
      </c>
      <c r="H44" s="1" t="s">
        <v>225</v>
      </c>
      <c r="I44" s="1" t="s">
        <v>146</v>
      </c>
      <c r="J44" s="1" t="s">
        <v>226</v>
      </c>
      <c r="K44" s="1" t="s">
        <v>209</v>
      </c>
      <c r="L44" s="1" t="s">
        <v>10</v>
      </c>
      <c r="M44" s="1" t="s">
        <v>227</v>
      </c>
      <c r="N44" s="1">
        <v>3124</v>
      </c>
      <c r="O44" s="1">
        <v>4.1000000000000002E-2</v>
      </c>
      <c r="P44" s="1">
        <v>2</v>
      </c>
      <c r="Q44" t="str">
        <f t="shared" si="5"/>
        <v>(10;11)</v>
      </c>
    </row>
    <row r="45" spans="2:17" ht="33.75" hidden="1" thickBot="1" x14ac:dyDescent="0.3">
      <c r="B45" s="1">
        <v>1</v>
      </c>
      <c r="C45" s="1" t="s">
        <v>193</v>
      </c>
      <c r="D45" s="2" t="s">
        <v>228</v>
      </c>
      <c r="E45" s="2" t="s">
        <v>726</v>
      </c>
      <c r="F45" s="2" t="s">
        <v>224</v>
      </c>
      <c r="G45" s="1" t="s">
        <v>229</v>
      </c>
      <c r="H45" s="1" t="s">
        <v>230</v>
      </c>
      <c r="I45" s="1" t="s">
        <v>231</v>
      </c>
      <c r="J45" s="1" t="s">
        <v>232</v>
      </c>
      <c r="K45" s="1" t="s">
        <v>140</v>
      </c>
      <c r="L45" s="1" t="s">
        <v>10</v>
      </c>
      <c r="M45" s="1" t="s">
        <v>11</v>
      </c>
      <c r="N45" s="1">
        <v>4457</v>
      </c>
      <c r="O45" s="1">
        <v>3.1E-2</v>
      </c>
      <c r="P45" s="1">
        <v>2</v>
      </c>
      <c r="Q45" t="str">
        <f t="shared" si="5"/>
        <v>(10;11)</v>
      </c>
    </row>
    <row r="46" spans="2:17" ht="50.25" hidden="1" thickBot="1" x14ac:dyDescent="0.3">
      <c r="B46" s="1">
        <v>1</v>
      </c>
      <c r="C46" s="1" t="s">
        <v>233</v>
      </c>
      <c r="D46" s="2" t="s">
        <v>234</v>
      </c>
      <c r="E46" s="2" t="s">
        <v>727</v>
      </c>
      <c r="F46" s="2" t="s">
        <v>235</v>
      </c>
      <c r="G46" s="1" t="s">
        <v>236</v>
      </c>
      <c r="H46" s="1" t="s">
        <v>237</v>
      </c>
      <c r="I46" s="1" t="s">
        <v>238</v>
      </c>
      <c r="J46" s="1" t="s">
        <v>239</v>
      </c>
      <c r="K46" s="1" t="s">
        <v>238</v>
      </c>
      <c r="L46" s="1">
        <v>728</v>
      </c>
      <c r="M46" s="1" t="s">
        <v>11</v>
      </c>
      <c r="N46" s="1">
        <v>3922</v>
      </c>
      <c r="O46" s="1">
        <v>0</v>
      </c>
      <c r="P46" s="1">
        <v>2</v>
      </c>
      <c r="Q46" t="str">
        <f>+MID(F46,LEN(F46)-3,5)</f>
        <v>(11)</v>
      </c>
    </row>
    <row r="47" spans="2:17" ht="66.75" hidden="1" thickBot="1" x14ac:dyDescent="0.3">
      <c r="B47" s="1">
        <v>1</v>
      </c>
      <c r="C47" s="1" t="s">
        <v>233</v>
      </c>
      <c r="D47" s="2" t="s">
        <v>240</v>
      </c>
      <c r="E47" s="2" t="s">
        <v>728</v>
      </c>
      <c r="F47" s="2" t="s">
        <v>241</v>
      </c>
      <c r="G47" s="1" t="s">
        <v>242</v>
      </c>
      <c r="H47" s="1" t="s">
        <v>243</v>
      </c>
      <c r="I47" s="1" t="s">
        <v>10</v>
      </c>
      <c r="J47" s="1" t="s">
        <v>244</v>
      </c>
      <c r="K47" s="1" t="s">
        <v>245</v>
      </c>
      <c r="L47" s="1" t="s">
        <v>10</v>
      </c>
      <c r="M47" s="1" t="s">
        <v>10</v>
      </c>
      <c r="N47" s="1">
        <v>5328</v>
      </c>
      <c r="O47" s="1">
        <v>2.8000000000000001E-2</v>
      </c>
      <c r="P47" s="1">
        <v>2</v>
      </c>
      <c r="Q47" t="str">
        <f>+MID(F47,LEN(F47)-6,7)</f>
        <v>(10;11)</v>
      </c>
    </row>
    <row r="48" spans="2:17" ht="50.25" hidden="1" thickBot="1" x14ac:dyDescent="0.3">
      <c r="B48" s="1">
        <v>1</v>
      </c>
      <c r="C48" s="1" t="s">
        <v>233</v>
      </c>
      <c r="D48" s="2" t="s">
        <v>246</v>
      </c>
      <c r="E48" s="2" t="s">
        <v>729</v>
      </c>
      <c r="F48" s="2" t="s">
        <v>247</v>
      </c>
      <c r="G48" s="1" t="s">
        <v>248</v>
      </c>
      <c r="H48" s="1" t="s">
        <v>249</v>
      </c>
      <c r="I48" s="1" t="s">
        <v>146</v>
      </c>
      <c r="J48" s="1" t="s">
        <v>250</v>
      </c>
      <c r="K48" s="1" t="s">
        <v>158</v>
      </c>
      <c r="L48" s="1">
        <v>685</v>
      </c>
      <c r="M48" s="1" t="s">
        <v>11</v>
      </c>
      <c r="N48" s="1">
        <v>2107</v>
      </c>
      <c r="O48" s="1">
        <v>0</v>
      </c>
      <c r="P48" s="1">
        <v>2</v>
      </c>
      <c r="Q48" t="str">
        <f t="shared" ref="Q48:Q54" si="6">+MID(F48,LEN(F48)-3,5)</f>
        <v>(11)</v>
      </c>
    </row>
    <row r="49" spans="2:17" ht="50.25" hidden="1" thickBot="1" x14ac:dyDescent="0.3">
      <c r="B49" s="1">
        <v>1</v>
      </c>
      <c r="C49" s="1" t="s">
        <v>233</v>
      </c>
      <c r="D49" s="2" t="s">
        <v>251</v>
      </c>
      <c r="E49" s="2" t="s">
        <v>730</v>
      </c>
      <c r="F49" s="2" t="s">
        <v>247</v>
      </c>
      <c r="G49" s="1" t="s">
        <v>252</v>
      </c>
      <c r="H49" s="1" t="s">
        <v>253</v>
      </c>
      <c r="I49" s="1" t="s">
        <v>151</v>
      </c>
      <c r="J49" s="1" t="s">
        <v>254</v>
      </c>
      <c r="K49" s="1" t="s">
        <v>146</v>
      </c>
      <c r="L49" s="1">
        <v>703</v>
      </c>
      <c r="M49" s="1" t="s">
        <v>11</v>
      </c>
      <c r="N49" s="1">
        <v>2804</v>
      </c>
      <c r="O49" s="1">
        <v>0</v>
      </c>
      <c r="P49" s="1">
        <v>2</v>
      </c>
      <c r="Q49" t="str">
        <f t="shared" si="6"/>
        <v>(11)</v>
      </c>
    </row>
    <row r="50" spans="2:17" ht="50.25" hidden="1" thickBot="1" x14ac:dyDescent="0.3">
      <c r="B50" s="1">
        <v>1</v>
      </c>
      <c r="C50" s="1" t="s">
        <v>233</v>
      </c>
      <c r="D50" s="2" t="s">
        <v>255</v>
      </c>
      <c r="E50" s="2" t="s">
        <v>731</v>
      </c>
      <c r="F50" s="2" t="s">
        <v>247</v>
      </c>
      <c r="G50" s="1" t="s">
        <v>256</v>
      </c>
      <c r="H50" s="1" t="s">
        <v>257</v>
      </c>
      <c r="I50" s="1" t="s">
        <v>158</v>
      </c>
      <c r="J50" s="1" t="s">
        <v>258</v>
      </c>
      <c r="K50" s="1" t="s">
        <v>140</v>
      </c>
      <c r="L50" s="1">
        <v>704</v>
      </c>
      <c r="M50" s="1" t="s">
        <v>11</v>
      </c>
      <c r="N50" s="1">
        <v>1774</v>
      </c>
      <c r="O50" s="1">
        <v>0</v>
      </c>
      <c r="P50" s="1">
        <v>2</v>
      </c>
      <c r="Q50" t="str">
        <f t="shared" si="6"/>
        <v>(11)</v>
      </c>
    </row>
    <row r="51" spans="2:17" ht="50.25" hidden="1" thickBot="1" x14ac:dyDescent="0.3">
      <c r="B51" s="1">
        <v>1</v>
      </c>
      <c r="C51" s="1" t="s">
        <v>193</v>
      </c>
      <c r="D51" s="2" t="s">
        <v>259</v>
      </c>
      <c r="E51" s="2" t="s">
        <v>732</v>
      </c>
      <c r="F51" s="2" t="s">
        <v>247</v>
      </c>
      <c r="G51" s="1" t="s">
        <v>260</v>
      </c>
      <c r="H51" s="1" t="s">
        <v>261</v>
      </c>
      <c r="I51" s="1" t="s">
        <v>231</v>
      </c>
      <c r="J51" s="1" t="s">
        <v>262</v>
      </c>
      <c r="K51" s="1" t="s">
        <v>92</v>
      </c>
      <c r="L51" s="1" t="s">
        <v>10</v>
      </c>
      <c r="M51" s="1" t="s">
        <v>11</v>
      </c>
      <c r="N51" s="1">
        <v>1627</v>
      </c>
      <c r="O51" s="1">
        <v>0</v>
      </c>
      <c r="P51" s="1">
        <v>2</v>
      </c>
      <c r="Q51" t="str">
        <f t="shared" si="6"/>
        <v>(11)</v>
      </c>
    </row>
    <row r="52" spans="2:17" ht="50.25" hidden="1" thickBot="1" x14ac:dyDescent="0.3">
      <c r="B52" s="1">
        <v>1</v>
      </c>
      <c r="C52" s="1" t="s">
        <v>193</v>
      </c>
      <c r="D52" s="2" t="s">
        <v>263</v>
      </c>
      <c r="E52" s="2" t="s">
        <v>733</v>
      </c>
      <c r="F52" s="2" t="s">
        <v>247</v>
      </c>
      <c r="G52" s="1" t="s">
        <v>264</v>
      </c>
      <c r="H52" s="1" t="s">
        <v>265</v>
      </c>
      <c r="I52" s="1" t="s">
        <v>41</v>
      </c>
      <c r="J52" s="1" t="s">
        <v>266</v>
      </c>
      <c r="K52" s="1" t="s">
        <v>217</v>
      </c>
      <c r="L52" s="1" t="s">
        <v>10</v>
      </c>
      <c r="M52" s="1" t="s">
        <v>11</v>
      </c>
      <c r="N52" s="1">
        <v>1552</v>
      </c>
      <c r="O52" s="1">
        <v>0</v>
      </c>
      <c r="P52" s="1">
        <v>2</v>
      </c>
      <c r="Q52" t="str">
        <f t="shared" si="6"/>
        <v>(11)</v>
      </c>
    </row>
    <row r="53" spans="2:17" ht="50.25" hidden="1" thickBot="1" x14ac:dyDescent="0.3">
      <c r="B53" s="1">
        <v>1</v>
      </c>
      <c r="C53" s="1" t="s">
        <v>193</v>
      </c>
      <c r="D53" s="2" t="s">
        <v>267</v>
      </c>
      <c r="E53" s="2" t="s">
        <v>734</v>
      </c>
      <c r="F53" s="2" t="s">
        <v>247</v>
      </c>
      <c r="G53" s="1" t="s">
        <v>268</v>
      </c>
      <c r="H53" s="1" t="s">
        <v>269</v>
      </c>
      <c r="I53" s="1" t="s">
        <v>221</v>
      </c>
      <c r="J53" s="1" t="s">
        <v>270</v>
      </c>
      <c r="K53" s="1" t="s">
        <v>221</v>
      </c>
      <c r="L53" s="1" t="s">
        <v>10</v>
      </c>
      <c r="M53" s="1" t="s">
        <v>11</v>
      </c>
      <c r="N53" s="1">
        <v>1825</v>
      </c>
      <c r="O53" s="1">
        <v>0</v>
      </c>
      <c r="P53" s="1">
        <v>2</v>
      </c>
      <c r="Q53" t="str">
        <f t="shared" si="6"/>
        <v>(11)</v>
      </c>
    </row>
    <row r="54" spans="2:17" ht="50.25" hidden="1" thickBot="1" x14ac:dyDescent="0.3">
      <c r="B54" s="1">
        <v>1</v>
      </c>
      <c r="C54" s="1" t="s">
        <v>193</v>
      </c>
      <c r="D54" s="2" t="s">
        <v>271</v>
      </c>
      <c r="E54" s="2" t="s">
        <v>735</v>
      </c>
      <c r="F54" s="2" t="s">
        <v>272</v>
      </c>
      <c r="G54" s="1">
        <v>79.099000000000004</v>
      </c>
      <c r="H54" s="1" t="s">
        <v>273</v>
      </c>
      <c r="I54" s="1">
        <v>0.3</v>
      </c>
      <c r="J54" s="1" t="s">
        <v>274</v>
      </c>
      <c r="K54" s="1">
        <v>0.29799999999999999</v>
      </c>
      <c r="L54" s="1" t="s">
        <v>10</v>
      </c>
      <c r="M54" s="1" t="s">
        <v>11</v>
      </c>
      <c r="N54" s="1">
        <v>1495.13</v>
      </c>
      <c r="O54" s="1">
        <v>0</v>
      </c>
      <c r="P54" s="1">
        <v>2</v>
      </c>
      <c r="Q54" t="str">
        <f t="shared" si="6"/>
        <v>(11)</v>
      </c>
    </row>
    <row r="55" spans="2:17" ht="50.25" hidden="1" thickBot="1" x14ac:dyDescent="0.3">
      <c r="B55" s="1">
        <v>1</v>
      </c>
      <c r="C55" s="1" t="s">
        <v>233</v>
      </c>
      <c r="D55" s="2" t="s">
        <v>275</v>
      </c>
      <c r="E55" s="2" t="s">
        <v>736</v>
      </c>
      <c r="F55" s="2" t="s">
        <v>276</v>
      </c>
      <c r="G55" s="1" t="s">
        <v>277</v>
      </c>
      <c r="H55" s="1" t="s">
        <v>278</v>
      </c>
      <c r="I55" s="1" t="s">
        <v>231</v>
      </c>
      <c r="J55" s="1" t="s">
        <v>279</v>
      </c>
      <c r="K55" s="1" t="s">
        <v>146</v>
      </c>
      <c r="L55" s="1" t="s">
        <v>10</v>
      </c>
      <c r="M55" s="1" t="s">
        <v>11</v>
      </c>
      <c r="N55" s="1">
        <v>3152</v>
      </c>
      <c r="O55" s="1">
        <v>2.5999999999999999E-2</v>
      </c>
      <c r="P55" s="1">
        <v>2</v>
      </c>
      <c r="Q55" t="str">
        <f t="shared" ref="Q55:Q57" si="7">+MID(F55,LEN(F55)-6,7)</f>
        <v>(10;11)</v>
      </c>
    </row>
    <row r="56" spans="2:17" ht="50.25" hidden="1" thickBot="1" x14ac:dyDescent="0.3">
      <c r="B56" s="1">
        <v>1</v>
      </c>
      <c r="C56" s="1" t="s">
        <v>233</v>
      </c>
      <c r="D56" s="2" t="s">
        <v>280</v>
      </c>
      <c r="E56" s="2" t="s">
        <v>737</v>
      </c>
      <c r="F56" s="2" t="s">
        <v>281</v>
      </c>
      <c r="G56" s="1" t="s">
        <v>282</v>
      </c>
      <c r="H56" s="1" t="s">
        <v>283</v>
      </c>
      <c r="I56" s="1" t="s">
        <v>284</v>
      </c>
      <c r="J56" s="1" t="s">
        <v>285</v>
      </c>
      <c r="K56" s="1" t="s">
        <v>133</v>
      </c>
      <c r="L56" s="1" t="s">
        <v>10</v>
      </c>
      <c r="M56" s="1" t="s">
        <v>11</v>
      </c>
      <c r="N56" s="1">
        <v>1585</v>
      </c>
      <c r="O56" s="1">
        <v>4.8000000000000001E-2</v>
      </c>
      <c r="P56" s="1">
        <v>2</v>
      </c>
      <c r="Q56" t="str">
        <f t="shared" si="7"/>
        <v>(10;11)</v>
      </c>
    </row>
    <row r="57" spans="2:17" ht="50.25" hidden="1" thickBot="1" x14ac:dyDescent="0.3">
      <c r="B57" s="1">
        <v>1</v>
      </c>
      <c r="C57" s="1" t="s">
        <v>233</v>
      </c>
      <c r="D57" s="2" t="s">
        <v>286</v>
      </c>
      <c r="E57" s="2" t="s">
        <v>738</v>
      </c>
      <c r="F57" s="2" t="s">
        <v>281</v>
      </c>
      <c r="G57" s="1" t="s">
        <v>287</v>
      </c>
      <c r="H57" s="1" t="s">
        <v>288</v>
      </c>
      <c r="I57" s="1" t="s">
        <v>289</v>
      </c>
      <c r="J57" s="1" t="s">
        <v>290</v>
      </c>
      <c r="K57" s="1" t="s">
        <v>133</v>
      </c>
      <c r="L57" s="1" t="s">
        <v>10</v>
      </c>
      <c r="M57" s="1" t="s">
        <v>11</v>
      </c>
      <c r="N57" s="1">
        <v>1560</v>
      </c>
      <c r="O57" s="1">
        <v>4.8000000000000001E-2</v>
      </c>
      <c r="P57" s="1">
        <v>2</v>
      </c>
      <c r="Q57" t="str">
        <f t="shared" si="7"/>
        <v>(10;11)</v>
      </c>
    </row>
    <row r="58" spans="2:17" ht="33.75" hidden="1" thickBot="1" x14ac:dyDescent="0.3">
      <c r="B58" s="1">
        <v>1</v>
      </c>
      <c r="C58" s="1" t="s">
        <v>233</v>
      </c>
      <c r="D58" s="2" t="s">
        <v>291</v>
      </c>
      <c r="E58" s="2" t="s">
        <v>739</v>
      </c>
      <c r="F58" s="2" t="s">
        <v>292</v>
      </c>
      <c r="G58" s="1" t="s">
        <v>293</v>
      </c>
      <c r="H58" s="1" t="s">
        <v>294</v>
      </c>
      <c r="I58" s="1" t="s">
        <v>295</v>
      </c>
      <c r="J58" s="1" t="s">
        <v>296</v>
      </c>
      <c r="K58" s="1" t="s">
        <v>297</v>
      </c>
      <c r="L58" s="1" t="s">
        <v>10</v>
      </c>
      <c r="M58" s="1" t="s">
        <v>11</v>
      </c>
      <c r="N58" s="1">
        <v>2088</v>
      </c>
      <c r="O58" s="1">
        <v>0</v>
      </c>
      <c r="P58" s="1">
        <v>2</v>
      </c>
      <c r="Q58" t="str">
        <f t="shared" ref="Q58:Q59" si="8">+MID(F58,LEN(F58)-3,5)</f>
        <v>(11)</v>
      </c>
    </row>
    <row r="59" spans="2:17" ht="33.75" hidden="1" thickBot="1" x14ac:dyDescent="0.3">
      <c r="B59" s="1">
        <v>1</v>
      </c>
      <c r="C59" s="1" t="s">
        <v>233</v>
      </c>
      <c r="D59" s="2" t="s">
        <v>298</v>
      </c>
      <c r="E59" s="2" t="s">
        <v>740</v>
      </c>
      <c r="F59" s="2" t="s">
        <v>292</v>
      </c>
      <c r="G59" s="1" t="s">
        <v>299</v>
      </c>
      <c r="H59" s="1" t="s">
        <v>300</v>
      </c>
      <c r="I59" s="1" t="s">
        <v>301</v>
      </c>
      <c r="J59" s="1" t="s">
        <v>302</v>
      </c>
      <c r="K59" s="1" t="s">
        <v>301</v>
      </c>
      <c r="L59" s="1" t="s">
        <v>10</v>
      </c>
      <c r="M59" s="1" t="s">
        <v>11</v>
      </c>
      <c r="N59" s="1">
        <v>2229</v>
      </c>
      <c r="O59" s="1">
        <v>0</v>
      </c>
      <c r="P59" s="1">
        <v>2</v>
      </c>
      <c r="Q59" t="str">
        <f t="shared" si="8"/>
        <v>(11)</v>
      </c>
    </row>
    <row r="60" spans="2:17" ht="50.25" hidden="1" thickBot="1" x14ac:dyDescent="0.3">
      <c r="B60" s="1">
        <v>1</v>
      </c>
      <c r="C60" s="1" t="s">
        <v>193</v>
      </c>
      <c r="D60" s="2" t="s">
        <v>687</v>
      </c>
      <c r="E60" s="2" t="s">
        <v>741</v>
      </c>
      <c r="F60" s="2" t="s">
        <v>303</v>
      </c>
      <c r="G60" s="1" t="s">
        <v>304</v>
      </c>
      <c r="H60" s="1" t="s">
        <v>305</v>
      </c>
      <c r="I60" s="1" t="s">
        <v>144</v>
      </c>
      <c r="J60" s="1" t="s">
        <v>306</v>
      </c>
      <c r="K60" s="1" t="s">
        <v>305</v>
      </c>
      <c r="L60" s="1" t="s">
        <v>10</v>
      </c>
      <c r="M60" s="1" t="s">
        <v>11</v>
      </c>
      <c r="N60" s="1">
        <v>1191.3499999999999</v>
      </c>
      <c r="O60" s="1">
        <v>3.4000000000000002E-2</v>
      </c>
      <c r="P60" s="1">
        <v>2</v>
      </c>
      <c r="Q60" t="str">
        <f t="shared" ref="Q60:Q64" si="9">+MID(F60,LEN(F60)-6,7)</f>
        <v>(10;11)</v>
      </c>
    </row>
    <row r="61" spans="2:17" ht="66.75" hidden="1" thickBot="1" x14ac:dyDescent="0.3">
      <c r="B61" s="1">
        <v>1</v>
      </c>
      <c r="C61" s="1" t="s">
        <v>193</v>
      </c>
      <c r="D61" s="2" t="s">
        <v>688</v>
      </c>
      <c r="E61" s="2" t="s">
        <v>803</v>
      </c>
      <c r="F61" s="2" t="s">
        <v>307</v>
      </c>
      <c r="G61" s="1" t="s">
        <v>308</v>
      </c>
      <c r="H61" s="1" t="s">
        <v>305</v>
      </c>
      <c r="I61" s="1" t="s">
        <v>231</v>
      </c>
      <c r="J61" s="1" t="s">
        <v>309</v>
      </c>
      <c r="K61" s="1" t="s">
        <v>305</v>
      </c>
      <c r="L61" s="1" t="s">
        <v>10</v>
      </c>
      <c r="M61" s="1" t="s">
        <v>11</v>
      </c>
      <c r="N61" s="1">
        <v>2643.26</v>
      </c>
      <c r="O61" s="1">
        <v>0.02</v>
      </c>
      <c r="P61" s="1">
        <v>2</v>
      </c>
      <c r="Q61" t="str">
        <f t="shared" si="9"/>
        <v>(10;11)</v>
      </c>
    </row>
    <row r="62" spans="2:17" ht="50.25" hidden="1" thickBot="1" x14ac:dyDescent="0.3">
      <c r="B62" s="1">
        <v>1</v>
      </c>
      <c r="C62" s="1" t="s">
        <v>193</v>
      </c>
      <c r="D62" s="2" t="s">
        <v>310</v>
      </c>
      <c r="E62" s="2" t="s">
        <v>742</v>
      </c>
      <c r="F62" s="2" t="s">
        <v>311</v>
      </c>
      <c r="G62" s="1" t="s">
        <v>312</v>
      </c>
      <c r="H62" s="1" t="s">
        <v>313</v>
      </c>
      <c r="I62" s="1" t="s">
        <v>199</v>
      </c>
      <c r="J62" s="1" t="s">
        <v>314</v>
      </c>
      <c r="K62" s="1" t="s">
        <v>199</v>
      </c>
      <c r="L62" s="1" t="s">
        <v>10</v>
      </c>
      <c r="M62" s="1" t="s">
        <v>11</v>
      </c>
      <c r="N62" s="1">
        <v>1478</v>
      </c>
      <c r="O62" s="1">
        <v>4.4999999999999998E-2</v>
      </c>
      <c r="P62" s="1">
        <v>2</v>
      </c>
      <c r="Q62" t="str">
        <f t="shared" si="9"/>
        <v>(10;11)</v>
      </c>
    </row>
    <row r="63" spans="2:17" ht="50.25" hidden="1" thickBot="1" x14ac:dyDescent="0.3">
      <c r="B63" s="1">
        <v>1</v>
      </c>
      <c r="C63" s="1" t="s">
        <v>193</v>
      </c>
      <c r="D63" s="2" t="s">
        <v>315</v>
      </c>
      <c r="E63" s="2" t="s">
        <v>743</v>
      </c>
      <c r="F63" s="2" t="s">
        <v>311</v>
      </c>
      <c r="G63" s="1" t="s">
        <v>316</v>
      </c>
      <c r="H63" s="1" t="s">
        <v>197</v>
      </c>
      <c r="I63" s="1" t="s">
        <v>317</v>
      </c>
      <c r="J63" s="1" t="s">
        <v>314</v>
      </c>
      <c r="K63" s="1" t="s">
        <v>317</v>
      </c>
      <c r="L63" s="1" t="s">
        <v>10</v>
      </c>
      <c r="M63" s="1" t="s">
        <v>11</v>
      </c>
      <c r="N63" s="1">
        <v>1362</v>
      </c>
      <c r="O63" s="1">
        <v>4.2000000000000003E-2</v>
      </c>
      <c r="P63" s="1">
        <v>2</v>
      </c>
      <c r="Q63" t="str">
        <f t="shared" si="9"/>
        <v>(10;11)</v>
      </c>
    </row>
    <row r="64" spans="2:17" ht="50.25" hidden="1" thickBot="1" x14ac:dyDescent="0.3">
      <c r="B64" s="1">
        <v>1</v>
      </c>
      <c r="C64" s="1" t="s">
        <v>193</v>
      </c>
      <c r="D64" s="2" t="s">
        <v>318</v>
      </c>
      <c r="E64" s="2" t="s">
        <v>744</v>
      </c>
      <c r="F64" s="2" t="s">
        <v>319</v>
      </c>
      <c r="G64" s="1" t="s">
        <v>242</v>
      </c>
      <c r="H64" s="1" t="s">
        <v>243</v>
      </c>
      <c r="I64" s="1" t="s">
        <v>320</v>
      </c>
      <c r="J64" s="1" t="s">
        <v>321</v>
      </c>
      <c r="K64" s="1" t="s">
        <v>320</v>
      </c>
      <c r="L64" s="1" t="s">
        <v>10</v>
      </c>
      <c r="M64" s="1" t="s">
        <v>11</v>
      </c>
      <c r="N64" s="1">
        <v>1084</v>
      </c>
      <c r="O64" s="1">
        <v>8.9999999999999993E-3</v>
      </c>
      <c r="P64" s="1">
        <v>2</v>
      </c>
      <c r="Q64" t="str">
        <f t="shared" si="9"/>
        <v>(10;11)</v>
      </c>
    </row>
    <row r="65" spans="2:17" ht="50.25" hidden="1" thickBot="1" x14ac:dyDescent="0.3">
      <c r="B65" s="1">
        <v>1</v>
      </c>
      <c r="C65" s="1" t="s">
        <v>193</v>
      </c>
      <c r="D65" s="2" t="s">
        <v>322</v>
      </c>
      <c r="E65" s="2" t="s">
        <v>745</v>
      </c>
      <c r="F65" s="2" t="s">
        <v>323</v>
      </c>
      <c r="G65" s="1" t="s">
        <v>324</v>
      </c>
      <c r="H65" s="1" t="s">
        <v>325</v>
      </c>
      <c r="I65" s="1" t="s">
        <v>53</v>
      </c>
      <c r="J65" s="1" t="s">
        <v>326</v>
      </c>
      <c r="K65" s="1" t="s">
        <v>327</v>
      </c>
      <c r="L65" s="1" t="s">
        <v>10</v>
      </c>
      <c r="M65" s="1" t="s">
        <v>11</v>
      </c>
      <c r="N65" s="1">
        <v>2346</v>
      </c>
      <c r="O65" s="1">
        <v>0</v>
      </c>
      <c r="P65" s="1">
        <v>2</v>
      </c>
      <c r="Q65" t="str">
        <f t="shared" ref="Q65:Q68" si="10">+MID(F65,LEN(F65)-3,5)</f>
        <v>(11)</v>
      </c>
    </row>
    <row r="66" spans="2:17" ht="50.25" hidden="1" thickBot="1" x14ac:dyDescent="0.3">
      <c r="B66" s="1">
        <v>1</v>
      </c>
      <c r="C66" s="1" t="s">
        <v>328</v>
      </c>
      <c r="D66" s="2" t="s">
        <v>329</v>
      </c>
      <c r="E66" s="2" t="s">
        <v>746</v>
      </c>
      <c r="F66" s="2" t="s">
        <v>323</v>
      </c>
      <c r="G66" s="1" t="s">
        <v>330</v>
      </c>
      <c r="H66" s="1" t="s">
        <v>331</v>
      </c>
      <c r="I66" s="1" t="s">
        <v>332</v>
      </c>
      <c r="J66" s="1" t="s">
        <v>333</v>
      </c>
      <c r="K66" s="1" t="s">
        <v>332</v>
      </c>
      <c r="L66" s="1" t="s">
        <v>10</v>
      </c>
      <c r="M66" s="1" t="s">
        <v>11</v>
      </c>
      <c r="N66" s="1">
        <v>3027</v>
      </c>
      <c r="O66" s="1">
        <v>0</v>
      </c>
      <c r="P66" s="1">
        <v>2</v>
      </c>
      <c r="Q66" t="str">
        <f t="shared" si="10"/>
        <v>(11)</v>
      </c>
    </row>
    <row r="67" spans="2:17" ht="50.25" hidden="1" thickBot="1" x14ac:dyDescent="0.3">
      <c r="B67" s="1">
        <v>1</v>
      </c>
      <c r="C67" s="1" t="s">
        <v>193</v>
      </c>
      <c r="D67" s="2" t="s">
        <v>334</v>
      </c>
      <c r="E67" s="2" t="s">
        <v>747</v>
      </c>
      <c r="F67" s="2" t="s">
        <v>323</v>
      </c>
      <c r="G67" s="4" t="s">
        <v>335</v>
      </c>
      <c r="H67" s="4" t="s">
        <v>336</v>
      </c>
      <c r="I67" s="4" t="s">
        <v>337</v>
      </c>
      <c r="J67" s="4" t="s">
        <v>338</v>
      </c>
      <c r="K67" s="4" t="s">
        <v>339</v>
      </c>
      <c r="L67" s="4" t="s">
        <v>10</v>
      </c>
      <c r="M67" s="4" t="s">
        <v>11</v>
      </c>
      <c r="N67" s="4">
        <v>1809</v>
      </c>
      <c r="O67" s="1">
        <v>0</v>
      </c>
      <c r="P67" s="4">
        <v>2</v>
      </c>
      <c r="Q67" t="str">
        <f t="shared" si="10"/>
        <v>(11)</v>
      </c>
    </row>
    <row r="68" spans="2:17" ht="33.75" hidden="1" thickBot="1" x14ac:dyDescent="0.3">
      <c r="B68" s="1">
        <v>1</v>
      </c>
      <c r="C68" s="1" t="s">
        <v>193</v>
      </c>
      <c r="D68" s="2" t="s">
        <v>340</v>
      </c>
      <c r="E68" s="2" t="s">
        <v>748</v>
      </c>
      <c r="F68" s="2" t="s">
        <v>341</v>
      </c>
      <c r="G68" s="4" t="s">
        <v>342</v>
      </c>
      <c r="H68" s="4">
        <v>1.18</v>
      </c>
      <c r="I68" s="4" t="s">
        <v>343</v>
      </c>
      <c r="J68" s="4" t="s">
        <v>344</v>
      </c>
      <c r="K68" s="4" t="s">
        <v>10</v>
      </c>
      <c r="L68" s="1" t="s">
        <v>10</v>
      </c>
      <c r="M68" s="4" t="s">
        <v>11</v>
      </c>
      <c r="N68" s="4">
        <v>3804.85</v>
      </c>
      <c r="O68" s="1">
        <v>0</v>
      </c>
      <c r="P68" s="4">
        <v>2</v>
      </c>
      <c r="Q68" t="str">
        <f t="shared" si="10"/>
        <v>(11)</v>
      </c>
    </row>
    <row r="69" spans="2:17" ht="33.75" hidden="1" thickBot="1" x14ac:dyDescent="0.3">
      <c r="B69" s="1">
        <v>1</v>
      </c>
      <c r="C69" s="1" t="s">
        <v>193</v>
      </c>
      <c r="D69" s="2" t="s">
        <v>345</v>
      </c>
      <c r="E69" s="2" t="s">
        <v>749</v>
      </c>
      <c r="F69" s="2" t="s">
        <v>346</v>
      </c>
      <c r="G69" s="4" t="s">
        <v>347</v>
      </c>
      <c r="H69" s="4" t="s">
        <v>215</v>
      </c>
      <c r="I69" s="4" t="s">
        <v>348</v>
      </c>
      <c r="J69" s="4" t="s">
        <v>349</v>
      </c>
      <c r="K69" s="4" t="s">
        <v>348</v>
      </c>
      <c r="L69" s="4" t="s">
        <v>10</v>
      </c>
      <c r="M69" s="4" t="s">
        <v>11</v>
      </c>
      <c r="N69" s="4">
        <v>1536</v>
      </c>
      <c r="O69" s="1">
        <v>5.0000000000000001E-3</v>
      </c>
      <c r="P69" s="4">
        <v>2</v>
      </c>
      <c r="Q69" t="str">
        <f>+MID(F69,LEN(F69)-6,7)</f>
        <v>(10;11)</v>
      </c>
    </row>
    <row r="70" spans="2:17" ht="33.75" hidden="1" thickBot="1" x14ac:dyDescent="0.3">
      <c r="B70" s="1">
        <v>1</v>
      </c>
      <c r="C70" s="1" t="s">
        <v>193</v>
      </c>
      <c r="D70" s="2" t="s">
        <v>350</v>
      </c>
      <c r="E70" s="2" t="s">
        <v>750</v>
      </c>
      <c r="F70" s="2" t="s">
        <v>351</v>
      </c>
      <c r="G70" s="4" t="s">
        <v>352</v>
      </c>
      <c r="H70" s="4" t="s">
        <v>353</v>
      </c>
      <c r="I70" s="4" t="s">
        <v>354</v>
      </c>
      <c r="J70" s="4" t="s">
        <v>355</v>
      </c>
      <c r="K70" s="4" t="s">
        <v>354</v>
      </c>
      <c r="L70" s="4" t="s">
        <v>10</v>
      </c>
      <c r="M70" s="4" t="s">
        <v>11</v>
      </c>
      <c r="N70" s="4">
        <v>2631</v>
      </c>
      <c r="O70" s="1">
        <v>0</v>
      </c>
      <c r="P70" s="4">
        <v>2</v>
      </c>
      <c r="Q70" t="str">
        <f t="shared" ref="Q70:Q100" si="11">+MID(F70,LEN(F70)-3,5)</f>
        <v>(11)</v>
      </c>
    </row>
    <row r="71" spans="2:17" ht="33.75" hidden="1" thickBot="1" x14ac:dyDescent="0.3">
      <c r="B71" s="1">
        <v>1</v>
      </c>
      <c r="C71" s="1" t="s">
        <v>193</v>
      </c>
      <c r="D71" s="2" t="s">
        <v>356</v>
      </c>
      <c r="E71" s="2" t="s">
        <v>751</v>
      </c>
      <c r="F71" s="2" t="s">
        <v>351</v>
      </c>
      <c r="G71" s="1" t="s">
        <v>357</v>
      </c>
      <c r="H71" s="1" t="s">
        <v>358</v>
      </c>
      <c r="I71" s="1" t="s">
        <v>146</v>
      </c>
      <c r="J71" s="1" t="s">
        <v>359</v>
      </c>
      <c r="K71" s="1" t="s">
        <v>146</v>
      </c>
      <c r="L71" s="1" t="s">
        <v>10</v>
      </c>
      <c r="M71" s="1" t="s">
        <v>11</v>
      </c>
      <c r="N71" s="1">
        <v>3190</v>
      </c>
      <c r="O71" s="1">
        <v>0</v>
      </c>
      <c r="P71" s="1">
        <v>2</v>
      </c>
      <c r="Q71" t="str">
        <f t="shared" si="11"/>
        <v>(11)</v>
      </c>
    </row>
    <row r="72" spans="2:17" ht="50.25" hidden="1" thickBot="1" x14ac:dyDescent="0.3">
      <c r="B72" s="1">
        <v>1</v>
      </c>
      <c r="C72" s="1" t="s">
        <v>193</v>
      </c>
      <c r="D72" s="2" t="s">
        <v>360</v>
      </c>
      <c r="E72" s="2" t="s">
        <v>804</v>
      </c>
      <c r="F72" s="5" t="s">
        <v>361</v>
      </c>
      <c r="G72" s="1" t="s">
        <v>362</v>
      </c>
      <c r="H72" s="1" t="s">
        <v>363</v>
      </c>
      <c r="I72" s="1">
        <v>0.28999999999999998</v>
      </c>
      <c r="J72" s="1" t="s">
        <v>364</v>
      </c>
      <c r="K72" s="1" t="s">
        <v>140</v>
      </c>
      <c r="L72" s="1" t="s">
        <v>10</v>
      </c>
      <c r="M72" s="1" t="s">
        <v>11</v>
      </c>
      <c r="N72" s="1">
        <v>3143</v>
      </c>
      <c r="O72" s="1">
        <v>0</v>
      </c>
      <c r="P72" s="1">
        <v>2</v>
      </c>
      <c r="Q72" t="str">
        <f t="shared" si="11"/>
        <v>(11)</v>
      </c>
    </row>
    <row r="73" spans="2:17" ht="50.25" hidden="1" thickBot="1" x14ac:dyDescent="0.3">
      <c r="B73" s="1">
        <v>1</v>
      </c>
      <c r="C73" s="1" t="s">
        <v>193</v>
      </c>
      <c r="D73" s="2" t="s">
        <v>365</v>
      </c>
      <c r="E73" s="2" t="s">
        <v>805</v>
      </c>
      <c r="F73" s="5" t="s">
        <v>366</v>
      </c>
      <c r="G73" s="1" t="s">
        <v>367</v>
      </c>
      <c r="H73" s="1" t="s">
        <v>368</v>
      </c>
      <c r="I73" s="1" t="s">
        <v>92</v>
      </c>
      <c r="J73" s="1" t="s">
        <v>369</v>
      </c>
      <c r="K73" s="1" t="s">
        <v>92</v>
      </c>
      <c r="L73" s="1" t="s">
        <v>10</v>
      </c>
      <c r="M73" s="1" t="s">
        <v>11</v>
      </c>
      <c r="N73" s="1">
        <v>2526</v>
      </c>
      <c r="O73" s="1">
        <v>0</v>
      </c>
      <c r="P73" s="1">
        <v>2</v>
      </c>
      <c r="Q73" t="str">
        <f t="shared" si="11"/>
        <v>(11)</v>
      </c>
    </row>
    <row r="74" spans="2:17" ht="50.25" hidden="1" thickBot="1" x14ac:dyDescent="0.3">
      <c r="B74" s="1">
        <v>1</v>
      </c>
      <c r="C74" s="1" t="s">
        <v>193</v>
      </c>
      <c r="D74" s="2" t="s">
        <v>370</v>
      </c>
      <c r="E74" s="2" t="s">
        <v>806</v>
      </c>
      <c r="F74" s="5" t="s">
        <v>366</v>
      </c>
      <c r="G74" s="1" t="s">
        <v>371</v>
      </c>
      <c r="H74" s="1" t="s">
        <v>372</v>
      </c>
      <c r="I74" s="1" t="s">
        <v>140</v>
      </c>
      <c r="J74" s="1" t="s">
        <v>373</v>
      </c>
      <c r="K74" s="1" t="s">
        <v>140</v>
      </c>
      <c r="L74" s="1" t="s">
        <v>10</v>
      </c>
      <c r="M74" s="1" t="s">
        <v>11</v>
      </c>
      <c r="N74" s="1">
        <v>3085</v>
      </c>
      <c r="O74" s="1">
        <v>0</v>
      </c>
      <c r="P74" s="1">
        <v>2</v>
      </c>
      <c r="Q74" t="str">
        <f t="shared" si="11"/>
        <v>(11)</v>
      </c>
    </row>
    <row r="75" spans="2:17" ht="50.25" hidden="1" thickBot="1" x14ac:dyDescent="0.3">
      <c r="B75" s="1">
        <v>1</v>
      </c>
      <c r="C75" s="1" t="s">
        <v>374</v>
      </c>
      <c r="D75" s="2" t="s">
        <v>689</v>
      </c>
      <c r="E75" s="2" t="s">
        <v>807</v>
      </c>
      <c r="F75" s="5" t="s">
        <v>375</v>
      </c>
      <c r="G75" s="1" t="s">
        <v>376</v>
      </c>
      <c r="H75" s="1" t="s">
        <v>377</v>
      </c>
      <c r="I75" s="1">
        <v>0.26</v>
      </c>
      <c r="J75" s="1" t="s">
        <v>378</v>
      </c>
      <c r="K75" s="1" t="s">
        <v>245</v>
      </c>
      <c r="L75" s="1" t="s">
        <v>10</v>
      </c>
      <c r="M75" s="1" t="s">
        <v>11</v>
      </c>
      <c r="N75" s="1">
        <v>2729</v>
      </c>
      <c r="O75" s="1">
        <v>0</v>
      </c>
      <c r="P75" s="1">
        <v>2</v>
      </c>
      <c r="Q75" t="str">
        <f t="shared" si="11"/>
        <v>(11)</v>
      </c>
    </row>
    <row r="76" spans="2:17" ht="50.25" hidden="1" thickBot="1" x14ac:dyDescent="0.3">
      <c r="B76" s="1">
        <v>1</v>
      </c>
      <c r="C76" s="1" t="s">
        <v>193</v>
      </c>
      <c r="D76" s="2" t="s">
        <v>379</v>
      </c>
      <c r="E76" s="2" t="s">
        <v>808</v>
      </c>
      <c r="F76" s="5" t="s">
        <v>366</v>
      </c>
      <c r="G76" s="1" t="s">
        <v>380</v>
      </c>
      <c r="H76" s="1" t="s">
        <v>381</v>
      </c>
      <c r="I76" s="1" t="s">
        <v>245</v>
      </c>
      <c r="J76" s="1" t="s">
        <v>382</v>
      </c>
      <c r="K76" s="1" t="s">
        <v>245</v>
      </c>
      <c r="L76" s="1" t="s">
        <v>10</v>
      </c>
      <c r="M76" s="1" t="s">
        <v>11</v>
      </c>
      <c r="N76" s="1">
        <v>2592</v>
      </c>
      <c r="O76" s="1">
        <v>0</v>
      </c>
      <c r="P76" s="1">
        <v>2</v>
      </c>
      <c r="Q76" t="str">
        <f t="shared" si="11"/>
        <v>(11)</v>
      </c>
    </row>
    <row r="77" spans="2:17" ht="33.75" hidden="1" thickBot="1" x14ac:dyDescent="0.3">
      <c r="B77" s="1">
        <v>1</v>
      </c>
      <c r="C77" s="1" t="s">
        <v>193</v>
      </c>
      <c r="D77" s="2" t="s">
        <v>383</v>
      </c>
      <c r="E77" s="2" t="s">
        <v>809</v>
      </c>
      <c r="F77" s="5" t="s">
        <v>384</v>
      </c>
      <c r="G77" s="1" t="s">
        <v>385</v>
      </c>
      <c r="H77" s="1" t="s">
        <v>386</v>
      </c>
      <c r="I77" s="1" t="s">
        <v>387</v>
      </c>
      <c r="J77" s="1" t="s">
        <v>388</v>
      </c>
      <c r="K77" s="1" t="s">
        <v>387</v>
      </c>
      <c r="L77" s="1" t="s">
        <v>10</v>
      </c>
      <c r="M77" s="1" t="s">
        <v>11</v>
      </c>
      <c r="N77" s="1">
        <v>2280</v>
      </c>
      <c r="O77" s="1">
        <v>0</v>
      </c>
      <c r="P77" s="1">
        <v>2</v>
      </c>
      <c r="Q77" t="str">
        <f t="shared" si="11"/>
        <v>(11)</v>
      </c>
    </row>
    <row r="78" spans="2:17" ht="66.75" hidden="1" thickBot="1" x14ac:dyDescent="0.3">
      <c r="B78" s="1">
        <v>1</v>
      </c>
      <c r="C78" s="1" t="s">
        <v>193</v>
      </c>
      <c r="D78" s="2" t="s">
        <v>389</v>
      </c>
      <c r="E78" s="2" t="s">
        <v>810</v>
      </c>
      <c r="F78" s="2" t="s">
        <v>390</v>
      </c>
      <c r="G78" s="1">
        <v>108.4</v>
      </c>
      <c r="H78" s="1" t="s">
        <v>391</v>
      </c>
      <c r="I78" s="1">
        <v>0.1</v>
      </c>
      <c r="J78" s="1" t="s">
        <v>392</v>
      </c>
      <c r="K78" s="1" t="s">
        <v>199</v>
      </c>
      <c r="L78" s="1" t="s">
        <v>10</v>
      </c>
      <c r="M78" s="1" t="s">
        <v>11</v>
      </c>
      <c r="N78" s="1">
        <v>2440</v>
      </c>
      <c r="O78" s="1">
        <v>0</v>
      </c>
      <c r="P78" s="1">
        <v>2</v>
      </c>
      <c r="Q78" t="str">
        <f t="shared" si="11"/>
        <v>(11)</v>
      </c>
    </row>
    <row r="79" spans="2:17" ht="50.25" hidden="1" thickBot="1" x14ac:dyDescent="0.3">
      <c r="B79" s="1">
        <v>1</v>
      </c>
      <c r="C79" s="1" t="s">
        <v>193</v>
      </c>
      <c r="D79" s="2" t="s">
        <v>393</v>
      </c>
      <c r="E79" s="2" t="s">
        <v>811</v>
      </c>
      <c r="F79" s="2" t="s">
        <v>394</v>
      </c>
      <c r="G79" s="1" t="s">
        <v>395</v>
      </c>
      <c r="H79" s="1" t="s">
        <v>396</v>
      </c>
      <c r="I79" s="1" t="s">
        <v>217</v>
      </c>
      <c r="J79" s="1" t="s">
        <v>397</v>
      </c>
      <c r="K79" s="1" t="s">
        <v>217</v>
      </c>
      <c r="L79" s="1" t="s">
        <v>10</v>
      </c>
      <c r="M79" s="1" t="s">
        <v>11</v>
      </c>
      <c r="N79" s="1">
        <v>1505</v>
      </c>
      <c r="O79" s="1">
        <v>0</v>
      </c>
      <c r="P79" s="1">
        <v>2</v>
      </c>
      <c r="Q79" t="str">
        <f t="shared" si="11"/>
        <v>(11)</v>
      </c>
    </row>
    <row r="80" spans="2:17" ht="66.75" hidden="1" thickBot="1" x14ac:dyDescent="0.3">
      <c r="B80" s="1">
        <v>1</v>
      </c>
      <c r="C80" s="1" t="s">
        <v>193</v>
      </c>
      <c r="D80" s="2" t="s">
        <v>398</v>
      </c>
      <c r="E80" s="2" t="s">
        <v>812</v>
      </c>
      <c r="F80" s="2" t="s">
        <v>399</v>
      </c>
      <c r="G80" s="1">
        <v>101.6</v>
      </c>
      <c r="H80" s="1" t="s">
        <v>215</v>
      </c>
      <c r="I80" s="1">
        <v>8.3000000000000004E-2</v>
      </c>
      <c r="J80" s="1" t="s">
        <v>400</v>
      </c>
      <c r="K80" s="1" t="s">
        <v>211</v>
      </c>
      <c r="L80" s="1" t="s">
        <v>10</v>
      </c>
      <c r="M80" s="1" t="s">
        <v>11</v>
      </c>
      <c r="N80" s="1">
        <v>1508</v>
      </c>
      <c r="O80" s="1">
        <v>0</v>
      </c>
      <c r="P80" s="1">
        <v>2</v>
      </c>
      <c r="Q80" t="str">
        <f t="shared" si="11"/>
        <v>(11)</v>
      </c>
    </row>
    <row r="81" spans="2:17" ht="66.75" hidden="1" thickBot="1" x14ac:dyDescent="0.3">
      <c r="B81" s="1">
        <v>1</v>
      </c>
      <c r="C81" s="1" t="s">
        <v>193</v>
      </c>
      <c r="D81" s="2" t="s">
        <v>401</v>
      </c>
      <c r="E81" s="2" t="s">
        <v>761</v>
      </c>
      <c r="F81" s="2" t="s">
        <v>402</v>
      </c>
      <c r="G81" s="1">
        <v>97.87</v>
      </c>
      <c r="H81" s="1" t="s">
        <v>305</v>
      </c>
      <c r="I81" s="1">
        <v>0.15</v>
      </c>
      <c r="J81" s="1" t="s">
        <v>403</v>
      </c>
      <c r="K81" s="1" t="s">
        <v>305</v>
      </c>
      <c r="L81" s="1" t="s">
        <v>404</v>
      </c>
      <c r="M81" s="1">
        <v>0.27800000000000002</v>
      </c>
      <c r="N81" s="1">
        <v>1622.91</v>
      </c>
      <c r="O81" s="1">
        <v>0</v>
      </c>
      <c r="P81" s="1">
        <v>1</v>
      </c>
      <c r="Q81" t="str">
        <f t="shared" si="11"/>
        <v>(11)</v>
      </c>
    </row>
    <row r="82" spans="2:17" ht="66.75" hidden="1" thickBot="1" x14ac:dyDescent="0.3">
      <c r="B82" s="1">
        <v>1</v>
      </c>
      <c r="C82" s="1" t="s">
        <v>193</v>
      </c>
      <c r="D82" s="2" t="s">
        <v>405</v>
      </c>
      <c r="E82" s="2" t="s">
        <v>813</v>
      </c>
      <c r="F82" s="2" t="s">
        <v>406</v>
      </c>
      <c r="G82" s="1">
        <v>90.4</v>
      </c>
      <c r="H82" s="1" t="s">
        <v>407</v>
      </c>
      <c r="I82" s="1">
        <v>0.28999999999999998</v>
      </c>
      <c r="J82" s="1" t="s">
        <v>408</v>
      </c>
      <c r="K82" s="1" t="s">
        <v>140</v>
      </c>
      <c r="L82" s="1" t="s">
        <v>10</v>
      </c>
      <c r="M82" s="1" t="s">
        <v>11</v>
      </c>
      <c r="N82" s="1">
        <v>2138</v>
      </c>
      <c r="O82" s="1">
        <v>0</v>
      </c>
      <c r="P82" s="1">
        <v>2</v>
      </c>
      <c r="Q82" t="str">
        <f t="shared" si="11"/>
        <v>(11)</v>
      </c>
    </row>
    <row r="83" spans="2:17" ht="50.25" hidden="1" thickBot="1" x14ac:dyDescent="0.3">
      <c r="B83" s="1">
        <v>1</v>
      </c>
      <c r="C83" s="1" t="s">
        <v>193</v>
      </c>
      <c r="D83" s="2" t="s">
        <v>409</v>
      </c>
      <c r="E83" s="2" t="s">
        <v>814</v>
      </c>
      <c r="F83" s="2" t="s">
        <v>410</v>
      </c>
      <c r="G83" s="1">
        <v>107.5</v>
      </c>
      <c r="H83" s="1" t="s">
        <v>411</v>
      </c>
      <c r="I83" s="1">
        <v>0.37</v>
      </c>
      <c r="J83" s="1" t="s">
        <v>412</v>
      </c>
      <c r="K83" s="1" t="s">
        <v>87</v>
      </c>
      <c r="L83" s="1" t="s">
        <v>10</v>
      </c>
      <c r="M83" s="1" t="s">
        <v>11</v>
      </c>
      <c r="N83" s="1">
        <v>3607</v>
      </c>
      <c r="O83" s="1">
        <v>0</v>
      </c>
      <c r="P83" s="1">
        <v>2</v>
      </c>
      <c r="Q83" t="str">
        <f t="shared" si="11"/>
        <v>(11)</v>
      </c>
    </row>
    <row r="84" spans="2:17" ht="50.25" hidden="1" thickBot="1" x14ac:dyDescent="0.3">
      <c r="B84" s="1">
        <v>1</v>
      </c>
      <c r="C84" s="1" t="s">
        <v>193</v>
      </c>
      <c r="D84" s="2" t="s">
        <v>413</v>
      </c>
      <c r="E84" s="2" t="s">
        <v>762</v>
      </c>
      <c r="F84" s="2" t="s">
        <v>414</v>
      </c>
      <c r="G84" s="1">
        <v>105.7</v>
      </c>
      <c r="H84" s="1" t="s">
        <v>415</v>
      </c>
      <c r="I84" s="1">
        <v>0.32</v>
      </c>
      <c r="J84" s="1" t="s">
        <v>416</v>
      </c>
      <c r="K84" s="1" t="s">
        <v>221</v>
      </c>
      <c r="L84" s="1" t="s">
        <v>10</v>
      </c>
      <c r="M84" s="1" t="s">
        <v>11</v>
      </c>
      <c r="N84" s="1">
        <v>3245</v>
      </c>
      <c r="O84" s="1">
        <v>0</v>
      </c>
      <c r="P84" s="1">
        <v>2</v>
      </c>
      <c r="Q84" t="str">
        <f t="shared" si="11"/>
        <v>(11)</v>
      </c>
    </row>
    <row r="85" spans="2:17" ht="66.75" hidden="1" thickBot="1" x14ac:dyDescent="0.3">
      <c r="B85" s="1">
        <v>1</v>
      </c>
      <c r="C85" s="1" t="s">
        <v>193</v>
      </c>
      <c r="D85" s="2" t="s">
        <v>417</v>
      </c>
      <c r="E85" s="2" t="s">
        <v>763</v>
      </c>
      <c r="F85" s="2" t="s">
        <v>418</v>
      </c>
      <c r="G85" s="1" t="s">
        <v>419</v>
      </c>
      <c r="H85" s="1" t="s">
        <v>336</v>
      </c>
      <c r="I85" s="1">
        <v>8.1000000000000003E-2</v>
      </c>
      <c r="J85" s="1" t="s">
        <v>420</v>
      </c>
      <c r="K85" s="1" t="s">
        <v>421</v>
      </c>
      <c r="L85" s="1" t="s">
        <v>10</v>
      </c>
      <c r="M85" s="1" t="s">
        <v>11</v>
      </c>
      <c r="N85" s="1">
        <v>1805</v>
      </c>
      <c r="O85" s="1">
        <v>0</v>
      </c>
      <c r="P85" s="1">
        <v>2</v>
      </c>
      <c r="Q85" t="str">
        <f t="shared" si="11"/>
        <v>(11)</v>
      </c>
    </row>
    <row r="86" spans="2:17" ht="33.75" hidden="1" thickBot="1" x14ac:dyDescent="0.3">
      <c r="B86" s="1">
        <v>1</v>
      </c>
      <c r="C86" s="1" t="s">
        <v>193</v>
      </c>
      <c r="D86" s="2" t="s">
        <v>690</v>
      </c>
      <c r="E86" s="2" t="s">
        <v>764</v>
      </c>
      <c r="F86" s="2" t="s">
        <v>423</v>
      </c>
      <c r="G86" s="1" t="s">
        <v>424</v>
      </c>
      <c r="H86" s="1">
        <v>4.4800000000000004</v>
      </c>
      <c r="I86" s="1" t="s">
        <v>217</v>
      </c>
      <c r="J86" s="1" t="s">
        <v>425</v>
      </c>
      <c r="K86" s="1" t="s">
        <v>169</v>
      </c>
      <c r="L86" s="1" t="s">
        <v>10</v>
      </c>
      <c r="M86" s="1" t="s">
        <v>11</v>
      </c>
      <c r="N86" s="1">
        <v>1953.7</v>
      </c>
      <c r="O86" s="1">
        <v>0</v>
      </c>
      <c r="P86" s="1">
        <v>2</v>
      </c>
      <c r="Q86" t="str">
        <f t="shared" si="11"/>
        <v>(11)</v>
      </c>
    </row>
    <row r="87" spans="2:17" ht="99.75" hidden="1" thickBot="1" x14ac:dyDescent="0.3">
      <c r="B87" s="1">
        <v>1</v>
      </c>
      <c r="C87" s="1" t="s">
        <v>193</v>
      </c>
      <c r="D87" s="2" t="s">
        <v>426</v>
      </c>
      <c r="E87" s="2" t="s">
        <v>765</v>
      </c>
      <c r="F87" s="2" t="s">
        <v>427</v>
      </c>
      <c r="G87" s="1" t="s">
        <v>428</v>
      </c>
      <c r="H87" s="1" t="s">
        <v>429</v>
      </c>
      <c r="I87" s="1" t="s">
        <v>430</v>
      </c>
      <c r="J87" s="1" t="s">
        <v>431</v>
      </c>
      <c r="K87" s="1" t="s">
        <v>430</v>
      </c>
      <c r="L87" s="1" t="s">
        <v>10</v>
      </c>
      <c r="M87" s="1" t="s">
        <v>11</v>
      </c>
      <c r="N87" s="1">
        <v>2265</v>
      </c>
      <c r="O87" s="1">
        <v>0</v>
      </c>
      <c r="P87" s="1">
        <v>2</v>
      </c>
      <c r="Q87" t="str">
        <f t="shared" si="11"/>
        <v>(11)</v>
      </c>
    </row>
    <row r="88" spans="2:17" ht="99.75" hidden="1" thickBot="1" x14ac:dyDescent="0.3">
      <c r="B88" s="1">
        <v>1</v>
      </c>
      <c r="C88" s="1" t="s">
        <v>193</v>
      </c>
      <c r="D88" s="2" t="s">
        <v>432</v>
      </c>
      <c r="E88" s="2" t="s">
        <v>815</v>
      </c>
      <c r="F88" s="2" t="s">
        <v>433</v>
      </c>
      <c r="G88" s="1" t="s">
        <v>434</v>
      </c>
      <c r="H88" s="1">
        <v>3.69</v>
      </c>
      <c r="I88" s="1" t="s">
        <v>63</v>
      </c>
      <c r="J88" s="1" t="s">
        <v>435</v>
      </c>
      <c r="K88" s="1" t="s">
        <v>436</v>
      </c>
      <c r="L88" s="1" t="s">
        <v>10</v>
      </c>
      <c r="M88" s="1" t="s">
        <v>11</v>
      </c>
      <c r="N88" s="1">
        <v>1765.4</v>
      </c>
      <c r="O88" s="1">
        <v>0</v>
      </c>
      <c r="P88" s="1">
        <v>2</v>
      </c>
      <c r="Q88" t="str">
        <f t="shared" si="11"/>
        <v>(11)</v>
      </c>
    </row>
    <row r="89" spans="2:17" ht="66.75" hidden="1" thickBot="1" x14ac:dyDescent="0.3">
      <c r="B89" s="1">
        <v>1</v>
      </c>
      <c r="C89" s="1" t="s">
        <v>193</v>
      </c>
      <c r="D89" s="2" t="s">
        <v>437</v>
      </c>
      <c r="E89" s="2" t="s">
        <v>816</v>
      </c>
      <c r="F89" s="2" t="s">
        <v>438</v>
      </c>
      <c r="G89" s="1" t="s">
        <v>439</v>
      </c>
      <c r="H89" s="1" t="s">
        <v>440</v>
      </c>
      <c r="I89" s="1" t="s">
        <v>146</v>
      </c>
      <c r="J89" s="1" t="s">
        <v>441</v>
      </c>
      <c r="K89" s="1" t="s">
        <v>146</v>
      </c>
      <c r="L89" s="1" t="s">
        <v>10</v>
      </c>
      <c r="M89" s="1" t="s">
        <v>11</v>
      </c>
      <c r="N89" s="1">
        <v>1888</v>
      </c>
      <c r="O89" s="1">
        <v>0</v>
      </c>
      <c r="P89" s="1">
        <v>2</v>
      </c>
      <c r="Q89" t="str">
        <f t="shared" si="11"/>
        <v>(11)</v>
      </c>
    </row>
    <row r="90" spans="2:17" ht="66.75" hidden="1" thickBot="1" x14ac:dyDescent="0.3">
      <c r="B90" s="1">
        <v>1</v>
      </c>
      <c r="C90" s="1" t="s">
        <v>193</v>
      </c>
      <c r="D90" s="2" t="s">
        <v>442</v>
      </c>
      <c r="E90" s="2" t="s">
        <v>766</v>
      </c>
      <c r="F90" s="2" t="s">
        <v>443</v>
      </c>
      <c r="G90" s="1" t="s">
        <v>444</v>
      </c>
      <c r="H90" s="1" t="s">
        <v>150</v>
      </c>
      <c r="I90" s="1" t="s">
        <v>445</v>
      </c>
      <c r="J90" s="1" t="s">
        <v>446</v>
      </c>
      <c r="K90" s="1" t="s">
        <v>445</v>
      </c>
      <c r="L90" s="1" t="s">
        <v>10</v>
      </c>
      <c r="M90" s="1" t="s">
        <v>11</v>
      </c>
      <c r="N90" s="1">
        <v>1387</v>
      </c>
      <c r="O90" s="1">
        <v>0</v>
      </c>
      <c r="P90" s="1">
        <v>2</v>
      </c>
      <c r="Q90" t="str">
        <f t="shared" si="11"/>
        <v>(11)</v>
      </c>
    </row>
    <row r="91" spans="2:17" ht="50.25" hidden="1" thickBot="1" x14ac:dyDescent="0.3">
      <c r="B91" s="1">
        <v>1</v>
      </c>
      <c r="C91" s="1" t="s">
        <v>193</v>
      </c>
      <c r="D91" s="2" t="s">
        <v>447</v>
      </c>
      <c r="E91" s="2" t="s">
        <v>767</v>
      </c>
      <c r="F91" s="2" t="s">
        <v>448</v>
      </c>
      <c r="G91" s="1" t="s">
        <v>449</v>
      </c>
      <c r="H91" s="1" t="s">
        <v>450</v>
      </c>
      <c r="I91" s="1" t="s">
        <v>451</v>
      </c>
      <c r="J91" s="1" t="s">
        <v>452</v>
      </c>
      <c r="K91" s="1" t="s">
        <v>451</v>
      </c>
      <c r="L91" s="1" t="s">
        <v>10</v>
      </c>
      <c r="M91" s="1" t="s">
        <v>11</v>
      </c>
      <c r="N91" s="1">
        <v>1397</v>
      </c>
      <c r="O91" s="1">
        <v>0</v>
      </c>
      <c r="P91" s="1">
        <v>2</v>
      </c>
      <c r="Q91" t="str">
        <f t="shared" si="11"/>
        <v>(11)</v>
      </c>
    </row>
    <row r="92" spans="2:17" ht="33.75" hidden="1" thickBot="1" x14ac:dyDescent="0.3">
      <c r="B92" s="1">
        <v>1</v>
      </c>
      <c r="C92" s="1" t="s">
        <v>193</v>
      </c>
      <c r="D92" s="2" t="s">
        <v>453</v>
      </c>
      <c r="E92" s="2" t="s">
        <v>768</v>
      </c>
      <c r="F92" s="2" t="s">
        <v>454</v>
      </c>
      <c r="G92" s="1" t="s">
        <v>455</v>
      </c>
      <c r="H92" s="1" t="s">
        <v>456</v>
      </c>
      <c r="I92" s="1" t="s">
        <v>183</v>
      </c>
      <c r="J92" s="1" t="s">
        <v>457</v>
      </c>
      <c r="K92" s="1" t="s">
        <v>458</v>
      </c>
      <c r="L92" s="1" t="s">
        <v>10</v>
      </c>
      <c r="M92" s="1" t="s">
        <v>11</v>
      </c>
      <c r="N92" s="1">
        <v>604.70000000000005</v>
      </c>
      <c r="O92" s="1">
        <v>0</v>
      </c>
      <c r="P92" s="1">
        <v>2</v>
      </c>
      <c r="Q92" t="str">
        <f t="shared" si="11"/>
        <v>(11)</v>
      </c>
    </row>
    <row r="93" spans="2:17" ht="33.75" hidden="1" thickBot="1" x14ac:dyDescent="0.3">
      <c r="B93" s="1">
        <v>1</v>
      </c>
      <c r="C93" s="1" t="s">
        <v>193</v>
      </c>
      <c r="D93" s="2" t="s">
        <v>459</v>
      </c>
      <c r="E93" s="2" t="s">
        <v>769</v>
      </c>
      <c r="F93" s="2" t="s">
        <v>460</v>
      </c>
      <c r="G93" s="1" t="s">
        <v>461</v>
      </c>
      <c r="H93" s="1" t="s">
        <v>462</v>
      </c>
      <c r="I93" s="1" t="s">
        <v>463</v>
      </c>
      <c r="J93" s="1" t="s">
        <v>464</v>
      </c>
      <c r="K93" s="1" t="s">
        <v>463</v>
      </c>
      <c r="L93" s="1" t="s">
        <v>10</v>
      </c>
      <c r="M93" s="1" t="s">
        <v>11</v>
      </c>
      <c r="N93" s="1">
        <v>2140</v>
      </c>
      <c r="O93" s="1">
        <v>0</v>
      </c>
      <c r="P93" s="1">
        <v>2</v>
      </c>
      <c r="Q93" t="str">
        <f t="shared" si="11"/>
        <v>(11)</v>
      </c>
    </row>
    <row r="94" spans="2:17" ht="50.25" hidden="1" thickBot="1" x14ac:dyDescent="0.3">
      <c r="B94" s="1">
        <v>1</v>
      </c>
      <c r="C94" s="1" t="s">
        <v>193</v>
      </c>
      <c r="D94" s="2" t="s">
        <v>691</v>
      </c>
      <c r="E94" s="2" t="s">
        <v>770</v>
      </c>
      <c r="F94" s="2" t="s">
        <v>465</v>
      </c>
      <c r="G94" s="1" t="s">
        <v>466</v>
      </c>
      <c r="H94" s="1"/>
      <c r="I94" s="1" t="s">
        <v>53</v>
      </c>
      <c r="J94" s="1" t="s">
        <v>403</v>
      </c>
      <c r="K94" s="1"/>
      <c r="L94" s="1" t="s">
        <v>404</v>
      </c>
      <c r="M94" s="1" t="s">
        <v>404</v>
      </c>
      <c r="N94" s="1">
        <v>1444.47</v>
      </c>
      <c r="O94" s="1">
        <v>0</v>
      </c>
      <c r="P94" s="1">
        <v>2</v>
      </c>
      <c r="Q94" t="str">
        <f t="shared" si="11"/>
        <v>(11)</v>
      </c>
    </row>
    <row r="95" spans="2:17" ht="50.25" hidden="1" thickBot="1" x14ac:dyDescent="0.3">
      <c r="B95" s="1">
        <v>1</v>
      </c>
      <c r="C95" s="1" t="s">
        <v>193</v>
      </c>
      <c r="D95" s="2" t="s">
        <v>467</v>
      </c>
      <c r="E95" s="2" t="s">
        <v>817</v>
      </c>
      <c r="F95" s="2" t="s">
        <v>468</v>
      </c>
      <c r="G95" s="1" t="s">
        <v>469</v>
      </c>
      <c r="H95" s="1">
        <v>3.6179999999999999</v>
      </c>
      <c r="I95" s="1" t="s">
        <v>470</v>
      </c>
      <c r="J95" s="1" t="s">
        <v>471</v>
      </c>
      <c r="K95" s="1" t="s">
        <v>221</v>
      </c>
      <c r="L95" s="1" t="s">
        <v>10</v>
      </c>
      <c r="M95" s="1" t="s">
        <v>11</v>
      </c>
      <c r="N95" s="1">
        <v>1291.1199999999999</v>
      </c>
      <c r="O95" s="1">
        <v>0</v>
      </c>
      <c r="P95" s="1">
        <v>2</v>
      </c>
      <c r="Q95" t="str">
        <f t="shared" si="11"/>
        <v>(11)</v>
      </c>
    </row>
    <row r="96" spans="2:17" ht="66.75" hidden="1" thickBot="1" x14ac:dyDescent="0.3">
      <c r="B96" s="1">
        <v>1</v>
      </c>
      <c r="C96" s="1" t="s">
        <v>193</v>
      </c>
      <c r="D96" s="2" t="s">
        <v>422</v>
      </c>
      <c r="E96" s="2" t="s">
        <v>818</v>
      </c>
      <c r="F96" s="2" t="s">
        <v>472</v>
      </c>
      <c r="G96" s="1">
        <v>88.93</v>
      </c>
      <c r="H96" s="1">
        <v>3.64</v>
      </c>
      <c r="I96" s="1">
        <v>0.25</v>
      </c>
      <c r="J96" s="1" t="s">
        <v>473</v>
      </c>
      <c r="K96" s="1">
        <v>0.25</v>
      </c>
      <c r="L96" s="1" t="s">
        <v>11</v>
      </c>
      <c r="M96" s="1" t="s">
        <v>11</v>
      </c>
      <c r="N96" s="1">
        <v>746</v>
      </c>
      <c r="O96" s="1">
        <v>0</v>
      </c>
      <c r="P96" s="1">
        <v>2</v>
      </c>
      <c r="Q96" t="str">
        <f t="shared" si="11"/>
        <v>(11)</v>
      </c>
    </row>
    <row r="97" spans="2:17" ht="66.75" hidden="1" thickBot="1" x14ac:dyDescent="0.3">
      <c r="B97" s="1">
        <v>1</v>
      </c>
      <c r="C97" s="1" t="s">
        <v>193</v>
      </c>
      <c r="D97" s="2" t="s">
        <v>692</v>
      </c>
      <c r="E97" s="2" t="s">
        <v>819</v>
      </c>
      <c r="F97" s="2" t="s">
        <v>472</v>
      </c>
      <c r="G97" s="1">
        <v>84.43</v>
      </c>
      <c r="H97" s="1">
        <v>3.45</v>
      </c>
      <c r="I97" s="1">
        <v>0.26</v>
      </c>
      <c r="J97" s="1" t="s">
        <v>474</v>
      </c>
      <c r="K97" s="1">
        <v>0.26</v>
      </c>
      <c r="L97" s="1" t="s">
        <v>11</v>
      </c>
      <c r="M97" s="1" t="s">
        <v>11</v>
      </c>
      <c r="N97" s="1">
        <v>980</v>
      </c>
      <c r="O97" s="1">
        <v>0</v>
      </c>
      <c r="P97" s="1">
        <v>2</v>
      </c>
      <c r="Q97" t="str">
        <f t="shared" si="11"/>
        <v>(11)</v>
      </c>
    </row>
    <row r="98" spans="2:17" ht="91.5" hidden="1" customHeight="1" thickBot="1" x14ac:dyDescent="0.3">
      <c r="B98" s="6">
        <v>1</v>
      </c>
      <c r="C98" s="6" t="s">
        <v>193</v>
      </c>
      <c r="D98" s="7" t="s">
        <v>693</v>
      </c>
      <c r="E98" s="7" t="s">
        <v>771</v>
      </c>
      <c r="F98" s="7" t="s">
        <v>872</v>
      </c>
      <c r="G98" s="6">
        <v>103.52</v>
      </c>
      <c r="H98" s="6">
        <v>4.29</v>
      </c>
      <c r="I98" s="6">
        <v>0.22</v>
      </c>
      <c r="J98" s="6" t="s">
        <v>756</v>
      </c>
      <c r="K98" s="6">
        <v>0.22</v>
      </c>
      <c r="L98" s="6" t="s">
        <v>11</v>
      </c>
      <c r="M98" s="6" t="s">
        <v>11</v>
      </c>
      <c r="N98" s="6">
        <v>2481</v>
      </c>
      <c r="O98" s="6">
        <v>0</v>
      </c>
      <c r="P98" s="6">
        <v>2</v>
      </c>
      <c r="Q98" t="str">
        <f t="shared" si="11"/>
        <v>(11)</v>
      </c>
    </row>
    <row r="99" spans="2:17" ht="17.25" hidden="1" thickBot="1" x14ac:dyDescent="0.3">
      <c r="B99" s="1">
        <v>2</v>
      </c>
      <c r="C99" s="1" t="s">
        <v>475</v>
      </c>
      <c r="D99" s="2" t="s">
        <v>476</v>
      </c>
      <c r="E99" s="2" t="s">
        <v>841</v>
      </c>
      <c r="F99" s="2" t="s">
        <v>477</v>
      </c>
      <c r="G99" s="1">
        <v>52</v>
      </c>
      <c r="H99" s="1">
        <v>2.13</v>
      </c>
      <c r="I99" s="1">
        <v>6.0999999999999999E-2</v>
      </c>
      <c r="J99" s="1" t="s">
        <v>478</v>
      </c>
      <c r="K99" s="1" t="s">
        <v>387</v>
      </c>
      <c r="L99" s="1">
        <v>648</v>
      </c>
      <c r="M99" s="1">
        <v>0.307</v>
      </c>
      <c r="N99" s="1">
        <v>675</v>
      </c>
      <c r="O99" s="1">
        <v>0</v>
      </c>
      <c r="P99" s="1">
        <v>1</v>
      </c>
      <c r="Q99" t="str">
        <f t="shared" si="11"/>
        <v>(11)</v>
      </c>
    </row>
    <row r="100" spans="2:17" ht="17.25" hidden="1" thickBot="1" x14ac:dyDescent="0.3">
      <c r="B100" s="1">
        <v>2</v>
      </c>
      <c r="C100" s="1" t="s">
        <v>475</v>
      </c>
      <c r="D100" s="2" t="s">
        <v>479</v>
      </c>
      <c r="E100" s="2" t="s">
        <v>842</v>
      </c>
      <c r="F100" s="2" t="s">
        <v>480</v>
      </c>
      <c r="G100" s="1">
        <v>84</v>
      </c>
      <c r="H100" s="1">
        <v>3.44</v>
      </c>
      <c r="I100" s="1">
        <v>4.8000000000000001E-2</v>
      </c>
      <c r="J100" s="1" t="s">
        <v>481</v>
      </c>
      <c r="K100" s="1">
        <v>0.48</v>
      </c>
      <c r="L100" s="1">
        <v>750</v>
      </c>
      <c r="M100" s="1">
        <v>0.28199999999999997</v>
      </c>
      <c r="N100" s="1">
        <v>4470</v>
      </c>
      <c r="O100" s="1">
        <v>0</v>
      </c>
      <c r="P100" s="1">
        <v>1</v>
      </c>
      <c r="Q100" t="str">
        <f t="shared" si="11"/>
        <v>(11)</v>
      </c>
    </row>
    <row r="101" spans="2:17" ht="17.25" thickBot="1" x14ac:dyDescent="0.3">
      <c r="B101" s="1">
        <v>2</v>
      </c>
      <c r="C101" s="1" t="s">
        <v>475</v>
      </c>
      <c r="D101" s="2" t="s">
        <v>482</v>
      </c>
      <c r="E101" s="2" t="s">
        <v>859</v>
      </c>
      <c r="F101" s="2" t="s">
        <v>483</v>
      </c>
      <c r="G101" s="1" t="s">
        <v>484</v>
      </c>
      <c r="H101" s="1" t="s">
        <v>485</v>
      </c>
      <c r="I101" s="1" t="s">
        <v>486</v>
      </c>
      <c r="J101" s="1" t="s">
        <v>93</v>
      </c>
      <c r="K101" s="1" t="s">
        <v>487</v>
      </c>
      <c r="L101" s="1">
        <v>405</v>
      </c>
      <c r="M101" s="1" t="s">
        <v>488</v>
      </c>
      <c r="N101" s="1">
        <v>4</v>
      </c>
      <c r="O101" s="1">
        <v>0</v>
      </c>
      <c r="P101" s="1">
        <v>1</v>
      </c>
    </row>
    <row r="102" spans="2:17" ht="33.75" thickBot="1" x14ac:dyDescent="0.3">
      <c r="B102" s="1">
        <v>2</v>
      </c>
      <c r="C102" s="1" t="s">
        <v>475</v>
      </c>
      <c r="D102" s="2" t="s">
        <v>489</v>
      </c>
      <c r="E102" s="2" t="s">
        <v>865</v>
      </c>
      <c r="F102" s="2" t="s">
        <v>490</v>
      </c>
      <c r="G102" s="1" t="s">
        <v>484</v>
      </c>
      <c r="H102" s="1" t="s">
        <v>485</v>
      </c>
      <c r="I102" s="1" t="s">
        <v>491</v>
      </c>
      <c r="J102" s="1" t="s">
        <v>492</v>
      </c>
      <c r="K102" s="1" t="s">
        <v>354</v>
      </c>
      <c r="L102" s="1">
        <v>368</v>
      </c>
      <c r="M102" s="1" t="s">
        <v>493</v>
      </c>
      <c r="N102" s="1">
        <v>7</v>
      </c>
      <c r="O102" s="1">
        <v>0</v>
      </c>
      <c r="P102" s="1">
        <v>2</v>
      </c>
    </row>
    <row r="103" spans="2:17" ht="50.25" hidden="1" thickBot="1" x14ac:dyDescent="0.3">
      <c r="B103" s="1">
        <v>2</v>
      </c>
      <c r="C103" s="1" t="s">
        <v>475</v>
      </c>
      <c r="D103" s="2" t="s">
        <v>494</v>
      </c>
      <c r="E103" s="2" t="s">
        <v>772</v>
      </c>
      <c r="F103" s="2" t="s">
        <v>873</v>
      </c>
      <c r="G103" s="1" t="s">
        <v>495</v>
      </c>
      <c r="H103" s="1" t="s">
        <v>496</v>
      </c>
      <c r="I103" s="1" t="s">
        <v>497</v>
      </c>
      <c r="J103" s="1" t="s">
        <v>498</v>
      </c>
      <c r="K103" s="1" t="s">
        <v>488</v>
      </c>
      <c r="L103" s="1" t="s">
        <v>10</v>
      </c>
      <c r="M103" s="1" t="s">
        <v>499</v>
      </c>
      <c r="N103" s="1">
        <v>93</v>
      </c>
      <c r="O103" s="1">
        <v>0</v>
      </c>
      <c r="P103" s="1">
        <v>1</v>
      </c>
      <c r="Q103" t="str">
        <f t="shared" ref="Q103:Q114" si="12">+MID(F103,LEN(F103)-3,5)</f>
        <v>(11)</v>
      </c>
    </row>
    <row r="104" spans="2:17" ht="50.25" hidden="1" thickBot="1" x14ac:dyDescent="0.3">
      <c r="B104" s="1">
        <v>2</v>
      </c>
      <c r="C104" s="1" t="s">
        <v>475</v>
      </c>
      <c r="D104" s="2" t="s">
        <v>500</v>
      </c>
      <c r="E104" s="2" t="s">
        <v>773</v>
      </c>
      <c r="F104" s="2" t="s">
        <v>501</v>
      </c>
      <c r="G104" s="1">
        <v>72.8</v>
      </c>
      <c r="H104" s="1">
        <v>3.02</v>
      </c>
      <c r="I104" s="1">
        <v>5.5E-2</v>
      </c>
      <c r="J104" s="1" t="s">
        <v>502</v>
      </c>
      <c r="K104" s="1">
        <v>0.33</v>
      </c>
      <c r="L104" s="1" t="s">
        <v>10</v>
      </c>
      <c r="M104" s="1">
        <v>0.27600000000000002</v>
      </c>
      <c r="N104" s="1">
        <v>295.89999999999998</v>
      </c>
      <c r="O104" s="1">
        <v>0</v>
      </c>
      <c r="P104" s="1">
        <v>1</v>
      </c>
      <c r="Q104" t="str">
        <f t="shared" si="12"/>
        <v>(11)</v>
      </c>
    </row>
    <row r="105" spans="2:17" ht="33.75" hidden="1" thickBot="1" x14ac:dyDescent="0.3">
      <c r="B105" s="1">
        <v>2</v>
      </c>
      <c r="C105" s="1" t="s">
        <v>475</v>
      </c>
      <c r="D105" s="2" t="s">
        <v>503</v>
      </c>
      <c r="E105" s="2" t="s">
        <v>774</v>
      </c>
      <c r="F105" s="2" t="s">
        <v>874</v>
      </c>
      <c r="G105" s="1">
        <v>103.1</v>
      </c>
      <c r="H105" s="1">
        <v>4.29</v>
      </c>
      <c r="I105" s="1">
        <v>5.2999999999999999E-2</v>
      </c>
      <c r="J105" s="1" t="s">
        <v>504</v>
      </c>
      <c r="K105" s="1">
        <v>0.22800000000000001</v>
      </c>
      <c r="L105" s="1" t="s">
        <v>10</v>
      </c>
      <c r="M105" s="1">
        <v>0.26600000000000001</v>
      </c>
      <c r="N105" s="1">
        <v>134.69999999999999</v>
      </c>
      <c r="O105" s="1">
        <v>0</v>
      </c>
      <c r="P105" s="1">
        <v>1</v>
      </c>
      <c r="Q105" t="str">
        <f t="shared" si="12"/>
        <v>(11)</v>
      </c>
    </row>
    <row r="106" spans="2:17" ht="33.75" hidden="1" thickBot="1" x14ac:dyDescent="0.3">
      <c r="B106" s="1">
        <v>2</v>
      </c>
      <c r="C106" s="1" t="s">
        <v>475</v>
      </c>
      <c r="D106" s="2" t="s">
        <v>505</v>
      </c>
      <c r="E106" s="2" t="s">
        <v>775</v>
      </c>
      <c r="F106" s="2" t="s">
        <v>506</v>
      </c>
      <c r="G106" s="1">
        <v>62</v>
      </c>
      <c r="H106" s="1">
        <v>2.6</v>
      </c>
      <c r="I106" s="1">
        <v>3.1E-2</v>
      </c>
      <c r="J106" s="1" t="s">
        <v>507</v>
      </c>
      <c r="K106" s="1">
        <v>6.8000000000000005E-2</v>
      </c>
      <c r="L106" s="1" t="s">
        <v>10</v>
      </c>
      <c r="M106" s="1">
        <v>0.157</v>
      </c>
      <c r="N106" s="1">
        <v>461.2</v>
      </c>
      <c r="O106" s="1">
        <v>0</v>
      </c>
      <c r="P106" s="1">
        <v>1</v>
      </c>
      <c r="Q106" t="str">
        <f t="shared" si="12"/>
        <v>(11)</v>
      </c>
    </row>
    <row r="107" spans="2:17" ht="50.25" hidden="1" thickBot="1" x14ac:dyDescent="0.3">
      <c r="B107" s="1">
        <v>2</v>
      </c>
      <c r="C107" s="1" t="s">
        <v>475</v>
      </c>
      <c r="D107" s="2" t="s">
        <v>508</v>
      </c>
      <c r="E107" s="2" t="s">
        <v>776</v>
      </c>
      <c r="F107" s="2" t="s">
        <v>509</v>
      </c>
      <c r="G107" s="1">
        <v>63.04</v>
      </c>
      <c r="H107" s="1">
        <v>2.61</v>
      </c>
      <c r="I107" s="1">
        <v>3.4000000000000002E-2</v>
      </c>
      <c r="J107" s="1" t="s">
        <v>510</v>
      </c>
      <c r="K107" s="1">
        <v>0.36</v>
      </c>
      <c r="L107" s="1" t="s">
        <v>10</v>
      </c>
      <c r="M107" s="1">
        <v>0.16800000000000001</v>
      </c>
      <c r="N107" s="1">
        <v>583.5</v>
      </c>
      <c r="O107" s="1">
        <v>0</v>
      </c>
      <c r="P107" s="1">
        <v>1</v>
      </c>
      <c r="Q107" t="str">
        <f t="shared" si="12"/>
        <v>(11)</v>
      </c>
    </row>
    <row r="108" spans="2:17" ht="33.75" hidden="1" thickBot="1" x14ac:dyDescent="0.3">
      <c r="B108" s="1">
        <v>2</v>
      </c>
      <c r="C108" s="1" t="s">
        <v>475</v>
      </c>
      <c r="D108" s="2" t="s">
        <v>511</v>
      </c>
      <c r="E108" s="2" t="s">
        <v>752</v>
      </c>
      <c r="F108" s="2" t="s">
        <v>514</v>
      </c>
      <c r="G108" s="1">
        <v>112.69</v>
      </c>
      <c r="H108" s="1">
        <v>4.3029999999999999</v>
      </c>
      <c r="I108" s="1">
        <v>6.5000000000000002E-2</v>
      </c>
      <c r="J108" s="1" t="s">
        <v>512</v>
      </c>
      <c r="K108" s="1">
        <v>0.46200000000000002</v>
      </c>
      <c r="L108" s="1" t="s">
        <v>10</v>
      </c>
      <c r="M108" s="1">
        <v>0.32300000000000001</v>
      </c>
      <c r="N108" s="1">
        <v>149.5</v>
      </c>
      <c r="O108" s="1">
        <v>0</v>
      </c>
      <c r="P108" s="1">
        <v>1</v>
      </c>
      <c r="Q108" t="str">
        <f t="shared" si="12"/>
        <v>(11)</v>
      </c>
    </row>
    <row r="109" spans="2:17" ht="33.75" hidden="1" thickBot="1" x14ac:dyDescent="0.3">
      <c r="B109" s="1">
        <v>2</v>
      </c>
      <c r="C109" s="1" t="s">
        <v>475</v>
      </c>
      <c r="D109" s="2" t="s">
        <v>513</v>
      </c>
      <c r="E109" s="2" t="s">
        <v>753</v>
      </c>
      <c r="F109" s="2" t="s">
        <v>514</v>
      </c>
      <c r="G109" s="1">
        <v>112.56</v>
      </c>
      <c r="H109" s="1">
        <v>4.7</v>
      </c>
      <c r="I109" s="1">
        <v>6.5000000000000002E-2</v>
      </c>
      <c r="J109" s="1" t="s">
        <v>515</v>
      </c>
      <c r="K109" s="1">
        <v>0.46100000000000002</v>
      </c>
      <c r="L109" s="1" t="s">
        <v>10</v>
      </c>
      <c r="M109" s="1">
        <v>0.32300000000000001</v>
      </c>
      <c r="N109" s="1">
        <v>163.69999999999999</v>
      </c>
      <c r="O109" s="1">
        <v>0</v>
      </c>
      <c r="P109" s="1">
        <v>1</v>
      </c>
      <c r="Q109" t="str">
        <f t="shared" si="12"/>
        <v>(11)</v>
      </c>
    </row>
    <row r="110" spans="2:17" ht="33.75" hidden="1" thickBot="1" x14ac:dyDescent="0.3">
      <c r="B110" s="1">
        <v>2</v>
      </c>
      <c r="C110" s="1" t="s">
        <v>475</v>
      </c>
      <c r="D110" s="2" t="s">
        <v>516</v>
      </c>
      <c r="E110" s="2" t="s">
        <v>777</v>
      </c>
      <c r="F110" s="2" t="s">
        <v>460</v>
      </c>
      <c r="G110" s="1" t="s">
        <v>517</v>
      </c>
      <c r="H110" s="1">
        <v>2.63</v>
      </c>
      <c r="I110" s="1" t="s">
        <v>518</v>
      </c>
      <c r="J110" s="1" t="s">
        <v>519</v>
      </c>
      <c r="K110" s="1">
        <v>0.46700000000000003</v>
      </c>
      <c r="L110" s="1" t="s">
        <v>404</v>
      </c>
      <c r="M110" s="1" t="s">
        <v>520</v>
      </c>
      <c r="N110" s="1">
        <v>698.25</v>
      </c>
      <c r="O110" s="1">
        <v>0</v>
      </c>
      <c r="P110" s="1">
        <v>1</v>
      </c>
      <c r="Q110" t="str">
        <f t="shared" si="12"/>
        <v>(11)</v>
      </c>
    </row>
    <row r="111" spans="2:17" ht="33.75" hidden="1" thickBot="1" x14ac:dyDescent="0.3">
      <c r="B111" s="1">
        <v>2</v>
      </c>
      <c r="C111" s="1" t="s">
        <v>475</v>
      </c>
      <c r="D111" s="2" t="s">
        <v>521</v>
      </c>
      <c r="E111" s="2" t="s">
        <v>778</v>
      </c>
      <c r="F111" s="2" t="s">
        <v>522</v>
      </c>
      <c r="G111" s="1" t="s">
        <v>523</v>
      </c>
      <c r="H111" s="1">
        <v>2.8</v>
      </c>
      <c r="I111" s="1" t="s">
        <v>81</v>
      </c>
      <c r="J111" s="1" t="s">
        <v>524</v>
      </c>
      <c r="K111" s="1">
        <v>0.46</v>
      </c>
      <c r="L111" s="1" t="s">
        <v>404</v>
      </c>
      <c r="M111" s="1" t="s">
        <v>525</v>
      </c>
      <c r="N111" s="1">
        <v>238.89</v>
      </c>
      <c r="O111" s="1">
        <v>0</v>
      </c>
      <c r="P111" s="1">
        <v>1</v>
      </c>
      <c r="Q111" t="str">
        <f t="shared" si="12"/>
        <v>(11)</v>
      </c>
    </row>
    <row r="112" spans="2:17" ht="33.75" hidden="1" thickBot="1" x14ac:dyDescent="0.3">
      <c r="B112" s="1">
        <v>2</v>
      </c>
      <c r="C112" s="1" t="s">
        <v>475</v>
      </c>
      <c r="D112" s="2" t="s">
        <v>526</v>
      </c>
      <c r="E112" s="2" t="s">
        <v>779</v>
      </c>
      <c r="F112" s="2" t="s">
        <v>522</v>
      </c>
      <c r="G112" s="1" t="s">
        <v>527</v>
      </c>
      <c r="H112" s="1">
        <v>2.2000000000000002</v>
      </c>
      <c r="I112" s="1">
        <v>6.0999999999999999E-2</v>
      </c>
      <c r="J112" s="1" t="s">
        <v>528</v>
      </c>
      <c r="K112" s="1">
        <v>0.35</v>
      </c>
      <c r="L112" s="1" t="s">
        <v>404</v>
      </c>
      <c r="M112" s="1">
        <v>0.30099999999999999</v>
      </c>
      <c r="N112" s="1">
        <v>466.32</v>
      </c>
      <c r="O112" s="1">
        <v>0</v>
      </c>
      <c r="P112" s="1">
        <v>1</v>
      </c>
      <c r="Q112" t="str">
        <f t="shared" si="12"/>
        <v>(11)</v>
      </c>
    </row>
    <row r="113" spans="2:17" ht="33.75" hidden="1" thickBot="1" x14ac:dyDescent="0.3">
      <c r="B113" s="1">
        <v>2</v>
      </c>
      <c r="C113" s="1" t="s">
        <v>475</v>
      </c>
      <c r="D113" s="2" t="s">
        <v>529</v>
      </c>
      <c r="E113" s="2" t="s">
        <v>780</v>
      </c>
      <c r="F113" s="2" t="s">
        <v>522</v>
      </c>
      <c r="G113" s="1">
        <v>90.8</v>
      </c>
      <c r="H113" s="1">
        <v>3.2</v>
      </c>
      <c r="I113" s="1" t="s">
        <v>530</v>
      </c>
      <c r="J113" s="1" t="s">
        <v>531</v>
      </c>
      <c r="K113" s="1">
        <v>0.44</v>
      </c>
      <c r="L113" s="1" t="s">
        <v>404</v>
      </c>
      <c r="M113" s="1">
        <v>0.29099999999999998</v>
      </c>
      <c r="N113" s="1">
        <v>148.27000000000001</v>
      </c>
      <c r="O113" s="1">
        <v>0</v>
      </c>
      <c r="P113" s="1">
        <v>1</v>
      </c>
      <c r="Q113" t="str">
        <f t="shared" si="12"/>
        <v>(11)</v>
      </c>
    </row>
    <row r="114" spans="2:17" ht="33.75" hidden="1" thickBot="1" x14ac:dyDescent="0.3">
      <c r="B114" s="1">
        <v>2</v>
      </c>
      <c r="C114" s="1" t="s">
        <v>475</v>
      </c>
      <c r="D114" s="2" t="s">
        <v>532</v>
      </c>
      <c r="E114" s="2" t="s">
        <v>533</v>
      </c>
      <c r="F114" s="2" t="s">
        <v>534</v>
      </c>
      <c r="G114" s="1" t="s">
        <v>149</v>
      </c>
      <c r="H114" s="1">
        <v>3.63</v>
      </c>
      <c r="I114" s="1" t="s">
        <v>535</v>
      </c>
      <c r="J114" s="1" t="s">
        <v>536</v>
      </c>
      <c r="K114" s="1">
        <v>0.41399999999999998</v>
      </c>
      <c r="L114" s="1" t="s">
        <v>10</v>
      </c>
      <c r="M114" s="1" t="s">
        <v>463</v>
      </c>
      <c r="N114" s="1">
        <v>148.18</v>
      </c>
      <c r="O114" s="1">
        <v>0</v>
      </c>
      <c r="P114" s="1">
        <v>1</v>
      </c>
      <c r="Q114" t="str">
        <f t="shared" si="12"/>
        <v>(11)</v>
      </c>
    </row>
    <row r="115" spans="2:17" ht="17.25" hidden="1" thickBot="1" x14ac:dyDescent="0.3">
      <c r="B115" s="1">
        <v>2</v>
      </c>
      <c r="C115" s="1" t="s">
        <v>537</v>
      </c>
      <c r="D115" s="2" t="s">
        <v>694</v>
      </c>
      <c r="E115" s="2" t="s">
        <v>843</v>
      </c>
      <c r="F115" s="2" t="s">
        <v>538</v>
      </c>
      <c r="G115" s="1">
        <v>117</v>
      </c>
      <c r="H115" s="1">
        <v>4.78</v>
      </c>
      <c r="I115" s="1" t="s">
        <v>539</v>
      </c>
      <c r="J115" s="1">
        <v>32</v>
      </c>
      <c r="K115" s="1">
        <v>1.2E-2</v>
      </c>
      <c r="L115" s="1">
        <v>532</v>
      </c>
      <c r="M115" s="1" t="s">
        <v>57</v>
      </c>
      <c r="N115" s="1">
        <v>725</v>
      </c>
      <c r="O115" s="1">
        <v>0.11</v>
      </c>
      <c r="P115" s="1">
        <v>2</v>
      </c>
      <c r="Q115" t="str">
        <f t="shared" ref="Q115:Q116" si="13">+MID(F115,LEN(F115)-6,7)</f>
        <v>(10;11)</v>
      </c>
    </row>
    <row r="116" spans="2:17" ht="17.25" hidden="1" thickBot="1" x14ac:dyDescent="0.3">
      <c r="B116" s="1">
        <v>2</v>
      </c>
      <c r="C116" s="1" t="s">
        <v>537</v>
      </c>
      <c r="D116" s="2" t="s">
        <v>695</v>
      </c>
      <c r="E116" s="2" t="s">
        <v>844</v>
      </c>
      <c r="F116" s="2" t="s">
        <v>540</v>
      </c>
      <c r="G116" s="1">
        <v>100.5</v>
      </c>
      <c r="H116" s="1">
        <v>4.1100000000000003</v>
      </c>
      <c r="I116" s="1">
        <v>4.9000000000000002E-2</v>
      </c>
      <c r="J116" s="1" t="s">
        <v>541</v>
      </c>
      <c r="K116" s="1">
        <v>0.1</v>
      </c>
      <c r="L116" s="1">
        <v>750</v>
      </c>
      <c r="M116" s="1">
        <v>0.32900000000000001</v>
      </c>
      <c r="N116" s="1">
        <v>2310</v>
      </c>
      <c r="O116" s="1">
        <v>6.5000000000000002E-2</v>
      </c>
      <c r="P116" s="1">
        <v>1</v>
      </c>
      <c r="Q116" t="str">
        <f t="shared" si="13"/>
        <v>(10;11)</v>
      </c>
    </row>
    <row r="117" spans="2:17" ht="17.25" hidden="1" thickBot="1" x14ac:dyDescent="0.3">
      <c r="B117" s="1">
        <v>2</v>
      </c>
      <c r="C117" s="1" t="s">
        <v>537</v>
      </c>
      <c r="D117" s="2" t="s">
        <v>696</v>
      </c>
      <c r="E117" s="2" t="s">
        <v>845</v>
      </c>
      <c r="F117" s="2" t="s">
        <v>875</v>
      </c>
      <c r="G117" s="1">
        <v>66</v>
      </c>
      <c r="H117" s="1">
        <v>2.7</v>
      </c>
      <c r="I117" s="1" t="s">
        <v>542</v>
      </c>
      <c r="J117" s="1" t="s">
        <v>543</v>
      </c>
      <c r="K117" s="1">
        <v>0.14000000000000001</v>
      </c>
      <c r="L117" s="1">
        <v>455</v>
      </c>
      <c r="M117" s="1">
        <v>0.13</v>
      </c>
      <c r="N117" s="1">
        <v>124</v>
      </c>
      <c r="O117" s="1">
        <v>0</v>
      </c>
      <c r="P117" s="1">
        <v>1</v>
      </c>
      <c r="Q117" t="str">
        <f>+MID(F117,LEN(F117)-3,5)</f>
        <v>(11)</v>
      </c>
    </row>
    <row r="118" spans="2:17" ht="17.25" thickBot="1" x14ac:dyDescent="0.3">
      <c r="B118" s="1">
        <v>2</v>
      </c>
      <c r="C118" s="1" t="s">
        <v>537</v>
      </c>
      <c r="D118" s="2" t="s">
        <v>544</v>
      </c>
      <c r="E118" s="2" t="s">
        <v>545</v>
      </c>
      <c r="F118" s="2" t="s">
        <v>546</v>
      </c>
      <c r="G118" s="1">
        <v>64.5</v>
      </c>
      <c r="H118" s="1" t="s">
        <v>305</v>
      </c>
      <c r="I118" s="1" t="s">
        <v>547</v>
      </c>
      <c r="J118" s="1" t="s">
        <v>305</v>
      </c>
      <c r="K118" s="1" t="s">
        <v>10</v>
      </c>
      <c r="L118" s="1">
        <v>510</v>
      </c>
      <c r="M118" s="1">
        <v>9.5000000000000001E-2</v>
      </c>
      <c r="N118" s="1" t="s">
        <v>10</v>
      </c>
      <c r="O118" s="1">
        <v>0</v>
      </c>
      <c r="P118" s="1">
        <v>1</v>
      </c>
    </row>
    <row r="119" spans="2:17" ht="33.75" hidden="1" thickBot="1" x14ac:dyDescent="0.3">
      <c r="B119" s="1">
        <v>2</v>
      </c>
      <c r="C119" s="1" t="s">
        <v>537</v>
      </c>
      <c r="D119" s="2" t="s">
        <v>548</v>
      </c>
      <c r="E119" s="2" t="s">
        <v>781</v>
      </c>
      <c r="F119" s="2" t="s">
        <v>876</v>
      </c>
      <c r="G119" s="1">
        <v>67.2</v>
      </c>
      <c r="H119" s="1">
        <v>2.75</v>
      </c>
      <c r="I119" s="1">
        <v>2.5000000000000001E-2</v>
      </c>
      <c r="J119" s="1" t="s">
        <v>549</v>
      </c>
      <c r="K119" s="1">
        <v>0.14000000000000001</v>
      </c>
      <c r="L119" s="1" t="s">
        <v>10</v>
      </c>
      <c r="M119" s="1">
        <v>0.124</v>
      </c>
      <c r="N119" s="1">
        <v>189.3</v>
      </c>
      <c r="O119" s="1">
        <v>0</v>
      </c>
      <c r="P119" s="1">
        <v>1</v>
      </c>
      <c r="Q119" t="str">
        <f>+MID(F119,LEN(F119)-3,5)</f>
        <v>(11)</v>
      </c>
    </row>
    <row r="120" spans="2:17" ht="50.25" hidden="1" thickBot="1" x14ac:dyDescent="0.3">
      <c r="B120" s="1">
        <v>2</v>
      </c>
      <c r="C120" s="1" t="s">
        <v>550</v>
      </c>
      <c r="D120" s="2" t="s">
        <v>551</v>
      </c>
      <c r="E120" s="2" t="s">
        <v>782</v>
      </c>
      <c r="F120" s="2" t="s">
        <v>552</v>
      </c>
      <c r="G120" s="1" t="s">
        <v>553</v>
      </c>
      <c r="H120" s="1">
        <v>3.68</v>
      </c>
      <c r="I120" s="1">
        <v>0.13</v>
      </c>
      <c r="J120" s="1" t="s">
        <v>554</v>
      </c>
      <c r="K120" s="1">
        <v>0.14000000000000001</v>
      </c>
      <c r="L120" s="1" t="s">
        <v>10</v>
      </c>
      <c r="M120" s="1">
        <v>0.30199999999999999</v>
      </c>
      <c r="N120" s="1">
        <v>1943</v>
      </c>
      <c r="O120" s="1">
        <v>5.7000000000000002E-2</v>
      </c>
      <c r="P120" s="1">
        <v>1</v>
      </c>
      <c r="Q120" t="str">
        <f t="shared" ref="Q120:Q123" si="14">+MID(F120,LEN(F120)-6,7)</f>
        <v>(10;11)</v>
      </c>
    </row>
    <row r="121" spans="2:17" ht="33.75" hidden="1" thickBot="1" x14ac:dyDescent="0.3">
      <c r="B121" s="1">
        <v>2</v>
      </c>
      <c r="C121" s="1" t="s">
        <v>550</v>
      </c>
      <c r="D121" s="2" t="s">
        <v>555</v>
      </c>
      <c r="E121" s="2" t="s">
        <v>783</v>
      </c>
      <c r="F121" s="2" t="s">
        <v>556</v>
      </c>
      <c r="G121" s="1">
        <v>82.4</v>
      </c>
      <c r="H121" s="1">
        <v>3.37</v>
      </c>
      <c r="I121" s="1" t="s">
        <v>205</v>
      </c>
      <c r="J121" s="1" t="s">
        <v>557</v>
      </c>
      <c r="K121" s="1">
        <v>7.3999999999999996E-2</v>
      </c>
      <c r="L121" s="1" t="s">
        <v>10</v>
      </c>
      <c r="M121" s="1">
        <v>0.186</v>
      </c>
      <c r="N121" s="1">
        <v>1597</v>
      </c>
      <c r="O121" s="1">
        <v>4.8000000000000001E-2</v>
      </c>
      <c r="P121" s="1">
        <v>1</v>
      </c>
      <c r="Q121" t="str">
        <f t="shared" si="14"/>
        <v>(10;11)</v>
      </c>
    </row>
    <row r="122" spans="2:17" ht="33.75" hidden="1" thickBot="1" x14ac:dyDescent="0.3">
      <c r="B122" s="1">
        <v>2</v>
      </c>
      <c r="C122" s="1" t="s">
        <v>550</v>
      </c>
      <c r="D122" s="2" t="s">
        <v>558</v>
      </c>
      <c r="E122" s="2" t="s">
        <v>784</v>
      </c>
      <c r="F122" s="2" t="s">
        <v>556</v>
      </c>
      <c r="G122" s="1">
        <v>83.1</v>
      </c>
      <c r="H122" s="1">
        <v>3.4</v>
      </c>
      <c r="I122" s="1">
        <v>0.05</v>
      </c>
      <c r="J122" s="1" t="s">
        <v>559</v>
      </c>
      <c r="K122" s="1">
        <v>4.3999999999999997E-2</v>
      </c>
      <c r="L122" s="1" t="s">
        <v>10</v>
      </c>
      <c r="M122" s="1">
        <v>0.23899999999999999</v>
      </c>
      <c r="N122" s="1">
        <v>1705</v>
      </c>
      <c r="O122" s="1">
        <v>5.1999999999999998E-2</v>
      </c>
      <c r="P122" s="1">
        <v>1</v>
      </c>
      <c r="Q122" t="str">
        <f t="shared" si="14"/>
        <v>(10;11)</v>
      </c>
    </row>
    <row r="123" spans="2:17" ht="33.75" hidden="1" thickBot="1" x14ac:dyDescent="0.3">
      <c r="B123" s="1">
        <v>2</v>
      </c>
      <c r="C123" s="1" t="s">
        <v>550</v>
      </c>
      <c r="D123" s="2" t="s">
        <v>560</v>
      </c>
      <c r="E123" s="2" t="s">
        <v>785</v>
      </c>
      <c r="F123" s="2" t="s">
        <v>561</v>
      </c>
      <c r="G123" s="1">
        <v>92.2</v>
      </c>
      <c r="H123" s="1">
        <v>3.77</v>
      </c>
      <c r="I123" s="1">
        <v>7.0000000000000007E-2</v>
      </c>
      <c r="J123" s="1" t="s">
        <v>562</v>
      </c>
      <c r="K123" s="1">
        <v>0.17</v>
      </c>
      <c r="L123" s="1" t="s">
        <v>10</v>
      </c>
      <c r="M123" s="1">
        <v>0.32900000000000001</v>
      </c>
      <c r="N123" s="1">
        <v>2286</v>
      </c>
      <c r="O123" s="1">
        <v>5.5E-2</v>
      </c>
      <c r="P123" s="1">
        <v>1</v>
      </c>
      <c r="Q123" t="str">
        <f t="shared" si="14"/>
        <v>(10;11)</v>
      </c>
    </row>
    <row r="124" spans="2:17" ht="33.75" hidden="1" thickBot="1" x14ac:dyDescent="0.3">
      <c r="B124" s="1">
        <v>2</v>
      </c>
      <c r="C124" s="1" t="s">
        <v>550</v>
      </c>
      <c r="D124" s="2" t="s">
        <v>563</v>
      </c>
      <c r="E124" s="2" t="s">
        <v>786</v>
      </c>
      <c r="F124" s="2" t="s">
        <v>564</v>
      </c>
      <c r="G124" s="1">
        <v>103.9</v>
      </c>
      <c r="H124" s="1">
        <v>4.25</v>
      </c>
      <c r="I124" s="1">
        <v>0.08</v>
      </c>
      <c r="J124" s="1" t="s">
        <v>565</v>
      </c>
      <c r="K124" s="1">
        <v>0.21</v>
      </c>
      <c r="L124" s="1" t="s">
        <v>10</v>
      </c>
      <c r="M124" s="1">
        <v>0.375</v>
      </c>
      <c r="N124" s="1">
        <v>2053</v>
      </c>
      <c r="O124" s="1">
        <v>0</v>
      </c>
      <c r="P124" s="1">
        <v>1</v>
      </c>
      <c r="Q124" t="str">
        <f>+MID(F124,LEN(F124)-3,5)</f>
        <v>(11)</v>
      </c>
    </row>
    <row r="125" spans="2:17" ht="33.75" hidden="1" thickBot="1" x14ac:dyDescent="0.3">
      <c r="B125" s="1">
        <v>2</v>
      </c>
      <c r="C125" s="1" t="s">
        <v>550</v>
      </c>
      <c r="D125" s="2" t="s">
        <v>566</v>
      </c>
      <c r="E125" s="2" t="s">
        <v>758</v>
      </c>
      <c r="F125" s="2" t="s">
        <v>567</v>
      </c>
      <c r="G125" s="1">
        <v>81.900000000000006</v>
      </c>
      <c r="H125" s="1">
        <v>3.35</v>
      </c>
      <c r="I125" s="1">
        <v>0.04</v>
      </c>
      <c r="J125" s="1" t="s">
        <v>568</v>
      </c>
      <c r="K125" s="1">
        <v>0.19</v>
      </c>
      <c r="L125" s="1" t="s">
        <v>10</v>
      </c>
      <c r="M125" s="1">
        <v>0.188</v>
      </c>
      <c r="N125" s="1">
        <v>1507</v>
      </c>
      <c r="O125" s="1">
        <v>2.8000000000000001E-2</v>
      </c>
      <c r="P125" s="1">
        <v>1</v>
      </c>
      <c r="Q125" t="str">
        <f t="shared" ref="Q125:Q127" si="15">+MID(F125,LEN(F125)-6,7)</f>
        <v>(10;11)</v>
      </c>
    </row>
    <row r="126" spans="2:17" ht="33.75" hidden="1" thickBot="1" x14ac:dyDescent="0.3">
      <c r="B126" s="1">
        <v>2</v>
      </c>
      <c r="C126" s="1" t="s">
        <v>550</v>
      </c>
      <c r="D126" s="2" t="s">
        <v>569</v>
      </c>
      <c r="E126" s="2" t="s">
        <v>787</v>
      </c>
      <c r="F126" s="2" t="s">
        <v>567</v>
      </c>
      <c r="G126" s="1">
        <v>70.2</v>
      </c>
      <c r="H126" s="1">
        <v>2.87</v>
      </c>
      <c r="I126" s="1">
        <v>0.03</v>
      </c>
      <c r="J126" s="1" t="s">
        <v>570</v>
      </c>
      <c r="K126" s="1">
        <v>0.15</v>
      </c>
      <c r="L126" s="1" t="s">
        <v>10</v>
      </c>
      <c r="M126" s="1">
        <v>0.13</v>
      </c>
      <c r="N126" s="1">
        <v>545.5</v>
      </c>
      <c r="O126" s="1">
        <v>8.9999999999999993E-3</v>
      </c>
      <c r="P126" s="1">
        <v>1</v>
      </c>
      <c r="Q126" t="str">
        <f t="shared" si="15"/>
        <v>(10;11)</v>
      </c>
    </row>
    <row r="127" spans="2:17" ht="33.75" hidden="1" thickBot="1" x14ac:dyDescent="0.3">
      <c r="B127" s="1">
        <v>2</v>
      </c>
      <c r="C127" s="1" t="s">
        <v>550</v>
      </c>
      <c r="D127" s="2" t="s">
        <v>571</v>
      </c>
      <c r="E127" s="2" t="s">
        <v>788</v>
      </c>
      <c r="F127" s="2" t="s">
        <v>572</v>
      </c>
      <c r="G127" s="1">
        <v>84.6</v>
      </c>
      <c r="H127" s="1">
        <v>3.46</v>
      </c>
      <c r="I127" s="1">
        <v>0.06</v>
      </c>
      <c r="J127" s="1" t="s">
        <v>573</v>
      </c>
      <c r="K127" s="1">
        <v>0.2</v>
      </c>
      <c r="L127" s="1" t="s">
        <v>10</v>
      </c>
      <c r="M127" s="1">
        <v>0.31</v>
      </c>
      <c r="N127" s="1">
        <v>1741</v>
      </c>
      <c r="O127" s="1">
        <v>3.3000000000000002E-2</v>
      </c>
      <c r="P127" s="1">
        <v>1</v>
      </c>
      <c r="Q127" t="str">
        <f t="shared" si="15"/>
        <v>(10;11)</v>
      </c>
    </row>
    <row r="128" spans="2:17" ht="50.25" hidden="1" thickBot="1" x14ac:dyDescent="0.3">
      <c r="B128" s="1">
        <v>2</v>
      </c>
      <c r="C128" s="1" t="s">
        <v>550</v>
      </c>
      <c r="D128" s="2" t="s">
        <v>574</v>
      </c>
      <c r="E128" s="2" t="s">
        <v>789</v>
      </c>
      <c r="F128" s="2" t="s">
        <v>575</v>
      </c>
      <c r="G128" s="1">
        <v>109.3</v>
      </c>
      <c r="H128" s="1">
        <v>4.47</v>
      </c>
      <c r="I128" s="1">
        <v>0.05</v>
      </c>
      <c r="J128" s="1" t="s">
        <v>576</v>
      </c>
      <c r="K128" s="1">
        <v>0.31</v>
      </c>
      <c r="L128" s="1" t="s">
        <v>10</v>
      </c>
      <c r="M128" s="1">
        <v>0.25</v>
      </c>
      <c r="N128" s="1">
        <v>2967</v>
      </c>
      <c r="O128" s="1">
        <v>0</v>
      </c>
      <c r="P128" s="1">
        <v>1</v>
      </c>
      <c r="Q128" t="str">
        <f t="shared" ref="Q128:Q132" si="16">+MID(F128,LEN(F128)-3,5)</f>
        <v>(11)</v>
      </c>
    </row>
    <row r="129" spans="2:17" ht="50.25" hidden="1" thickBot="1" x14ac:dyDescent="0.3">
      <c r="B129" s="1">
        <v>2</v>
      </c>
      <c r="C129" s="1" t="s">
        <v>550</v>
      </c>
      <c r="D129" s="2" t="s">
        <v>577</v>
      </c>
      <c r="E129" s="2" t="s">
        <v>790</v>
      </c>
      <c r="F129" s="2" t="s">
        <v>575</v>
      </c>
      <c r="G129" s="1">
        <v>105.2</v>
      </c>
      <c r="H129" s="1">
        <v>4.3</v>
      </c>
      <c r="I129" s="1">
        <v>0.06</v>
      </c>
      <c r="J129" s="1" t="s">
        <v>578</v>
      </c>
      <c r="K129" s="1">
        <v>0.26</v>
      </c>
      <c r="L129" s="1" t="s">
        <v>10</v>
      </c>
      <c r="M129" s="1">
        <v>0.28999999999999998</v>
      </c>
      <c r="N129" s="1">
        <v>2384</v>
      </c>
      <c r="O129" s="1">
        <v>0</v>
      </c>
      <c r="P129" s="1">
        <v>1</v>
      </c>
      <c r="Q129" t="str">
        <f t="shared" si="16"/>
        <v>(11)</v>
      </c>
    </row>
    <row r="130" spans="2:17" ht="33.75" hidden="1" thickBot="1" x14ac:dyDescent="0.3">
      <c r="B130" s="1">
        <v>2</v>
      </c>
      <c r="C130" s="1" t="s">
        <v>550</v>
      </c>
      <c r="D130" s="2" t="s">
        <v>579</v>
      </c>
      <c r="E130" s="2" t="s">
        <v>791</v>
      </c>
      <c r="F130" s="2" t="s">
        <v>580</v>
      </c>
      <c r="G130" s="1">
        <v>71.2</v>
      </c>
      <c r="H130" s="1">
        <v>2.91</v>
      </c>
      <c r="I130" s="1">
        <v>6.0999999999999999E-2</v>
      </c>
      <c r="J130" s="1" t="s">
        <v>581</v>
      </c>
      <c r="K130" s="1" t="s">
        <v>114</v>
      </c>
      <c r="L130" s="1" t="s">
        <v>10</v>
      </c>
      <c r="M130" s="1">
        <v>0.30399999999999999</v>
      </c>
      <c r="N130" s="1">
        <v>1983</v>
      </c>
      <c r="O130" s="1">
        <v>0</v>
      </c>
      <c r="P130" s="1">
        <v>1</v>
      </c>
      <c r="Q130" t="str">
        <f t="shared" si="16"/>
        <v>(11)</v>
      </c>
    </row>
    <row r="131" spans="2:17" ht="65.25" hidden="1" customHeight="1" thickBot="1" x14ac:dyDescent="0.3">
      <c r="B131" s="6">
        <v>2</v>
      </c>
      <c r="C131" s="6" t="s">
        <v>550</v>
      </c>
      <c r="D131" s="7" t="s">
        <v>582</v>
      </c>
      <c r="E131" s="7" t="s">
        <v>759</v>
      </c>
      <c r="F131" s="7" t="s">
        <v>877</v>
      </c>
      <c r="G131" s="6">
        <v>66.2</v>
      </c>
      <c r="H131" s="6">
        <v>2.71</v>
      </c>
      <c r="I131" s="6">
        <v>2.5000000000000001E-2</v>
      </c>
      <c r="J131" s="6" t="s">
        <v>757</v>
      </c>
      <c r="K131" s="6">
        <v>0.14000000000000001</v>
      </c>
      <c r="L131" s="6" t="s">
        <v>10</v>
      </c>
      <c r="M131" s="6">
        <v>0.124</v>
      </c>
      <c r="N131" s="6">
        <v>144.19999999999999</v>
      </c>
      <c r="O131" s="6">
        <v>0</v>
      </c>
      <c r="P131" s="6">
        <v>1</v>
      </c>
      <c r="Q131" t="str">
        <f t="shared" si="16"/>
        <v>(11)</v>
      </c>
    </row>
    <row r="132" spans="2:17" ht="50.25" hidden="1" thickBot="1" x14ac:dyDescent="0.3">
      <c r="B132" s="1">
        <v>2</v>
      </c>
      <c r="C132" s="1" t="s">
        <v>550</v>
      </c>
      <c r="D132" s="2" t="s">
        <v>697</v>
      </c>
      <c r="E132" s="2" t="s">
        <v>755</v>
      </c>
      <c r="F132" s="2" t="s">
        <v>878</v>
      </c>
      <c r="G132" s="1">
        <v>108.45</v>
      </c>
      <c r="H132" s="1" t="s">
        <v>305</v>
      </c>
      <c r="I132" s="1">
        <v>9.4E-2</v>
      </c>
      <c r="J132" s="1" t="s">
        <v>583</v>
      </c>
      <c r="K132" s="1" t="s">
        <v>10</v>
      </c>
      <c r="L132" s="1" t="s">
        <v>10</v>
      </c>
      <c r="M132" s="1" t="s">
        <v>10</v>
      </c>
      <c r="N132" s="1">
        <v>2578.1</v>
      </c>
      <c r="O132" s="1">
        <v>0</v>
      </c>
      <c r="P132" s="1">
        <v>1</v>
      </c>
      <c r="Q132" t="str">
        <f t="shared" si="16"/>
        <v>(11)</v>
      </c>
    </row>
    <row r="133" spans="2:17" ht="17.25" hidden="1" thickBot="1" x14ac:dyDescent="0.3">
      <c r="B133" s="1">
        <v>2</v>
      </c>
      <c r="C133" s="1" t="s">
        <v>584</v>
      </c>
      <c r="D133" s="2" t="s">
        <v>585</v>
      </c>
      <c r="E133" s="2" t="s">
        <v>846</v>
      </c>
      <c r="F133" s="2" t="s">
        <v>586</v>
      </c>
      <c r="G133" s="1">
        <v>103</v>
      </c>
      <c r="H133" s="1" t="s">
        <v>305</v>
      </c>
      <c r="I133" s="1">
        <v>0.1</v>
      </c>
      <c r="J133" s="1">
        <v>8.92</v>
      </c>
      <c r="K133" s="1" t="s">
        <v>10</v>
      </c>
      <c r="L133" s="1" t="s">
        <v>10</v>
      </c>
      <c r="M133" s="1" t="s">
        <v>11</v>
      </c>
      <c r="N133" s="1" t="s">
        <v>10</v>
      </c>
      <c r="O133" s="1">
        <v>0</v>
      </c>
      <c r="P133" s="1">
        <v>1</v>
      </c>
      <c r="Q133" t="str">
        <f t="shared" ref="Q133:Q134" si="17">+MID(F133,LEN(F133)-3,5)</f>
        <v>(10)</v>
      </c>
    </row>
    <row r="134" spans="2:17" ht="33.75" hidden="1" thickBot="1" x14ac:dyDescent="0.3">
      <c r="B134" s="1">
        <v>2</v>
      </c>
      <c r="C134" s="1" t="s">
        <v>584</v>
      </c>
      <c r="D134" s="2" t="s">
        <v>587</v>
      </c>
      <c r="E134" s="2" t="s">
        <v>847</v>
      </c>
      <c r="F134" s="2" t="s">
        <v>588</v>
      </c>
      <c r="G134" s="1">
        <v>153</v>
      </c>
      <c r="H134" s="1" t="s">
        <v>57</v>
      </c>
      <c r="I134" s="1">
        <v>0.1</v>
      </c>
      <c r="J134" s="1">
        <v>27</v>
      </c>
      <c r="K134" s="1">
        <v>5.7000000000000002E-2</v>
      </c>
      <c r="L134" s="1">
        <v>730</v>
      </c>
      <c r="M134" s="1" t="s">
        <v>11</v>
      </c>
      <c r="N134" s="1">
        <v>77</v>
      </c>
      <c r="O134" s="1">
        <v>0.02</v>
      </c>
      <c r="P134" s="1">
        <v>2</v>
      </c>
      <c r="Q134" t="str">
        <f t="shared" si="17"/>
        <v>(10)</v>
      </c>
    </row>
    <row r="135" spans="2:17" ht="33.75" hidden="1" thickBot="1" x14ac:dyDescent="0.3">
      <c r="B135" s="1">
        <v>2</v>
      </c>
      <c r="C135" s="1" t="s">
        <v>584</v>
      </c>
      <c r="D135" s="2" t="s">
        <v>589</v>
      </c>
      <c r="E135" s="2" t="s">
        <v>862</v>
      </c>
      <c r="F135" s="2" t="s">
        <v>590</v>
      </c>
      <c r="G135" s="1">
        <v>134</v>
      </c>
      <c r="H135" s="1">
        <v>5.48</v>
      </c>
      <c r="I135" s="1">
        <v>0.19</v>
      </c>
      <c r="J135" s="1">
        <v>15</v>
      </c>
      <c r="K135" s="1">
        <v>0.19</v>
      </c>
      <c r="L135" s="1" t="s">
        <v>10</v>
      </c>
      <c r="M135" s="1" t="s">
        <v>11</v>
      </c>
      <c r="N135" s="1">
        <v>1030</v>
      </c>
      <c r="O135" s="1">
        <v>0</v>
      </c>
      <c r="P135" s="1">
        <v>2</v>
      </c>
      <c r="Q135" t="str">
        <f>+MID(F135,LEN(F135)-3,5)</f>
        <v>(11)</v>
      </c>
    </row>
    <row r="136" spans="2:17" ht="17.25" thickBot="1" x14ac:dyDescent="0.3">
      <c r="B136" s="1">
        <v>2</v>
      </c>
      <c r="C136" s="1" t="s">
        <v>584</v>
      </c>
      <c r="D136" s="2" t="s">
        <v>591</v>
      </c>
      <c r="E136" s="2" t="s">
        <v>820</v>
      </c>
      <c r="F136" s="2" t="s">
        <v>592</v>
      </c>
      <c r="G136" s="1">
        <v>64.099999999999994</v>
      </c>
      <c r="H136" s="1" t="s">
        <v>305</v>
      </c>
      <c r="I136" s="1" t="s">
        <v>593</v>
      </c>
      <c r="J136" s="1" t="s">
        <v>541</v>
      </c>
      <c r="K136" s="1" t="s">
        <v>10</v>
      </c>
      <c r="L136" s="1" t="s">
        <v>10</v>
      </c>
      <c r="M136" s="1" t="s">
        <v>11</v>
      </c>
      <c r="N136" s="1" t="s">
        <v>10</v>
      </c>
      <c r="O136" s="1">
        <v>0</v>
      </c>
      <c r="P136" s="1">
        <v>1</v>
      </c>
    </row>
    <row r="137" spans="2:17" ht="17.25" thickBot="1" x14ac:dyDescent="0.3">
      <c r="B137" s="1">
        <v>2</v>
      </c>
      <c r="C137" s="1" t="s">
        <v>594</v>
      </c>
      <c r="D137" s="2" t="s">
        <v>595</v>
      </c>
      <c r="E137" s="2" t="s">
        <v>821</v>
      </c>
      <c r="F137" s="2" t="s">
        <v>596</v>
      </c>
      <c r="G137" s="1">
        <v>17</v>
      </c>
      <c r="H137" s="1">
        <v>0.7</v>
      </c>
      <c r="I137" s="1">
        <v>3.5E-4</v>
      </c>
      <c r="J137" s="1" t="s">
        <v>597</v>
      </c>
      <c r="K137" s="1">
        <v>2.2000000000000001E-4</v>
      </c>
      <c r="L137" s="1">
        <v>630</v>
      </c>
      <c r="M137" s="1">
        <v>0.11600000000000001</v>
      </c>
      <c r="N137" s="1">
        <v>0</v>
      </c>
      <c r="O137" s="1">
        <v>0</v>
      </c>
      <c r="P137" s="1">
        <v>1</v>
      </c>
    </row>
    <row r="138" spans="2:17" ht="33.75" hidden="1" thickBot="1" x14ac:dyDescent="0.3">
      <c r="B138" s="1">
        <v>2</v>
      </c>
      <c r="C138" s="1" t="s">
        <v>598</v>
      </c>
      <c r="D138" s="2" t="s">
        <v>599</v>
      </c>
      <c r="E138" s="2" t="s">
        <v>848</v>
      </c>
      <c r="F138" s="2" t="s">
        <v>600</v>
      </c>
      <c r="G138" s="1">
        <v>84.9</v>
      </c>
      <c r="H138" s="1">
        <v>3.47</v>
      </c>
      <c r="I138" s="1">
        <v>1.7000000000000001E-2</v>
      </c>
      <c r="J138" s="1">
        <v>40</v>
      </c>
      <c r="K138" s="1" t="s">
        <v>10</v>
      </c>
      <c r="L138" s="1">
        <v>662</v>
      </c>
      <c r="M138" s="1">
        <v>0.41699999999999998</v>
      </c>
      <c r="N138" s="1">
        <v>9</v>
      </c>
      <c r="O138" s="1" t="s">
        <v>10</v>
      </c>
      <c r="P138" s="1">
        <v>2</v>
      </c>
      <c r="Q138" t="str">
        <f t="shared" ref="Q138:Q139" si="18">+MID(F138,LEN(F138)-3,5)</f>
        <v>(10)</v>
      </c>
    </row>
    <row r="139" spans="2:17" ht="17.25" hidden="1" thickBot="1" x14ac:dyDescent="0.3">
      <c r="B139" s="1">
        <v>2</v>
      </c>
      <c r="C139" s="1" t="s">
        <v>598</v>
      </c>
      <c r="D139" s="2" t="s">
        <v>601</v>
      </c>
      <c r="E139" s="2" t="s">
        <v>602</v>
      </c>
      <c r="F139" s="2" t="s">
        <v>603</v>
      </c>
      <c r="G139" s="1">
        <v>50.5</v>
      </c>
      <c r="H139" s="1" t="s">
        <v>305</v>
      </c>
      <c r="I139" s="1">
        <v>2.1000000000000001E-2</v>
      </c>
      <c r="J139" s="1" t="s">
        <v>549</v>
      </c>
      <c r="K139" s="1" t="s">
        <v>10</v>
      </c>
      <c r="L139" s="1">
        <v>625</v>
      </c>
      <c r="M139" s="1">
        <v>0.14699999999999999</v>
      </c>
      <c r="N139" s="1" t="s">
        <v>10</v>
      </c>
      <c r="O139" s="1">
        <v>0</v>
      </c>
      <c r="P139" s="1">
        <v>1</v>
      </c>
      <c r="Q139" t="str">
        <f t="shared" si="18"/>
        <v>(10)</v>
      </c>
    </row>
    <row r="140" spans="2:17" ht="17.25" thickBot="1" x14ac:dyDescent="0.3">
      <c r="B140" s="1">
        <v>2</v>
      </c>
      <c r="C140" s="1" t="s">
        <v>598</v>
      </c>
      <c r="D140" s="2" t="s">
        <v>604</v>
      </c>
      <c r="E140" s="2" t="s">
        <v>869</v>
      </c>
      <c r="F140" s="2" t="s">
        <v>605</v>
      </c>
      <c r="G140" s="1">
        <v>60</v>
      </c>
      <c r="H140" s="1" t="s">
        <v>305</v>
      </c>
      <c r="I140" s="1">
        <v>1.2E-2</v>
      </c>
      <c r="J140" s="1">
        <v>31.2</v>
      </c>
      <c r="K140" s="1" t="s">
        <v>10</v>
      </c>
      <c r="L140" s="1">
        <v>456</v>
      </c>
      <c r="M140" s="1">
        <v>0.123</v>
      </c>
      <c r="N140" s="1" t="s">
        <v>10</v>
      </c>
      <c r="O140" s="1">
        <v>0</v>
      </c>
      <c r="P140" s="1">
        <v>1</v>
      </c>
    </row>
    <row r="141" spans="2:17" ht="17.25" thickBot="1" x14ac:dyDescent="0.3">
      <c r="B141" s="1">
        <v>2</v>
      </c>
      <c r="C141" s="1" t="s">
        <v>598</v>
      </c>
      <c r="D141" s="2" t="s">
        <v>606</v>
      </c>
      <c r="E141" s="2" t="s">
        <v>607</v>
      </c>
      <c r="F141" s="2" t="s">
        <v>608</v>
      </c>
      <c r="G141" s="1">
        <v>96.9</v>
      </c>
      <c r="H141" s="1" t="s">
        <v>305</v>
      </c>
      <c r="I141" s="1" t="s">
        <v>10</v>
      </c>
      <c r="J141" s="1"/>
      <c r="K141" s="1" t="s">
        <v>10</v>
      </c>
      <c r="L141" s="1">
        <v>458</v>
      </c>
      <c r="M141" s="1">
        <v>0.246</v>
      </c>
      <c r="N141" s="1" t="s">
        <v>10</v>
      </c>
      <c r="O141" s="1">
        <v>0</v>
      </c>
      <c r="P141" s="1">
        <v>1</v>
      </c>
    </row>
    <row r="142" spans="2:17" ht="17.25" thickBot="1" x14ac:dyDescent="0.3">
      <c r="B142" s="1">
        <v>3</v>
      </c>
      <c r="C142" s="1" t="s">
        <v>609</v>
      </c>
      <c r="D142" s="2" t="s">
        <v>610</v>
      </c>
      <c r="E142" s="2" t="s">
        <v>849</v>
      </c>
      <c r="F142" s="2" t="s">
        <v>611</v>
      </c>
      <c r="G142" s="1">
        <v>16</v>
      </c>
      <c r="H142" s="1" t="s">
        <v>612</v>
      </c>
      <c r="I142" s="1">
        <v>6.0000000000000001E-3</v>
      </c>
      <c r="J142" s="1" t="s">
        <v>613</v>
      </c>
      <c r="K142" s="1" t="s">
        <v>10</v>
      </c>
      <c r="L142" s="1">
        <v>645</v>
      </c>
      <c r="M142" s="1">
        <v>3.2000000000000001E-2</v>
      </c>
      <c r="N142" s="1">
        <v>25</v>
      </c>
      <c r="O142" s="1">
        <v>0</v>
      </c>
      <c r="P142" s="1">
        <v>1</v>
      </c>
    </row>
    <row r="143" spans="2:17" ht="17.25" thickBot="1" x14ac:dyDescent="0.3">
      <c r="B143" s="1">
        <v>3</v>
      </c>
      <c r="C143" s="1" t="s">
        <v>609</v>
      </c>
      <c r="D143" s="2" t="s">
        <v>614</v>
      </c>
      <c r="E143" s="2" t="s">
        <v>850</v>
      </c>
      <c r="F143" s="2" t="s">
        <v>615</v>
      </c>
      <c r="G143" s="1">
        <v>30</v>
      </c>
      <c r="H143" s="1">
        <v>1.23</v>
      </c>
      <c r="I143" s="1">
        <v>8.6E-3</v>
      </c>
      <c r="J143" s="1" t="s">
        <v>616</v>
      </c>
      <c r="K143" s="1">
        <v>8.6E-3</v>
      </c>
      <c r="L143" s="1">
        <v>515</v>
      </c>
      <c r="M143" s="1">
        <v>3.7999999999999999E-2</v>
      </c>
      <c r="N143" s="1">
        <v>6</v>
      </c>
      <c r="O143" s="1">
        <v>0</v>
      </c>
      <c r="P143" s="1">
        <v>1</v>
      </c>
    </row>
    <row r="144" spans="2:17" ht="17.25" thickBot="1" x14ac:dyDescent="0.3">
      <c r="B144" s="1">
        <v>2</v>
      </c>
      <c r="C144" s="1" t="s">
        <v>609</v>
      </c>
      <c r="D144" s="2" t="s">
        <v>617</v>
      </c>
      <c r="E144" s="2" t="s">
        <v>851</v>
      </c>
      <c r="F144" s="2" t="s">
        <v>618</v>
      </c>
      <c r="G144" s="1">
        <v>44</v>
      </c>
      <c r="H144" s="1">
        <v>1.8</v>
      </c>
      <c r="I144" s="1">
        <v>8.0000000000000002E-3</v>
      </c>
      <c r="J144" s="1" t="s">
        <v>619</v>
      </c>
      <c r="K144" s="1">
        <v>0.09</v>
      </c>
      <c r="L144" s="1">
        <v>470</v>
      </c>
      <c r="M144" s="1">
        <v>3.7999999999999999E-2</v>
      </c>
      <c r="N144" s="1">
        <v>3</v>
      </c>
      <c r="O144" s="1">
        <v>0</v>
      </c>
      <c r="P144" s="1">
        <v>1</v>
      </c>
    </row>
    <row r="145" spans="2:17" ht="17.25" thickBot="1" x14ac:dyDescent="0.3">
      <c r="B145" s="1">
        <v>3</v>
      </c>
      <c r="C145" s="1" t="s">
        <v>609</v>
      </c>
      <c r="D145" s="2" t="s">
        <v>620</v>
      </c>
      <c r="E145" s="2" t="s">
        <v>852</v>
      </c>
      <c r="F145" s="2" t="s">
        <v>621</v>
      </c>
      <c r="G145" s="1">
        <v>58.1</v>
      </c>
      <c r="H145" s="1">
        <v>2.38</v>
      </c>
      <c r="I145" s="1">
        <v>8.8999999999999999E-3</v>
      </c>
      <c r="J145" s="1">
        <v>0</v>
      </c>
      <c r="K145" s="1">
        <v>2.3999999999999998E-3</v>
      </c>
      <c r="L145" s="1">
        <v>365</v>
      </c>
      <c r="M145" s="1">
        <v>3.7999999999999999E-2</v>
      </c>
      <c r="N145" s="1">
        <v>4</v>
      </c>
      <c r="O145" s="1">
        <v>0</v>
      </c>
      <c r="P145" s="1">
        <v>1</v>
      </c>
    </row>
    <row r="146" spans="2:17" ht="17.25" thickBot="1" x14ac:dyDescent="0.3">
      <c r="B146" s="1">
        <v>3</v>
      </c>
      <c r="C146" s="1" t="s">
        <v>609</v>
      </c>
      <c r="D146" s="2" t="s">
        <v>622</v>
      </c>
      <c r="E146" s="2" t="s">
        <v>853</v>
      </c>
      <c r="F146" s="2" t="s">
        <v>623</v>
      </c>
      <c r="G146" s="1">
        <v>58.1</v>
      </c>
      <c r="H146" s="1">
        <v>2.38</v>
      </c>
      <c r="I146" s="1">
        <v>1.0999999999999999E-2</v>
      </c>
      <c r="J146" s="1" t="s">
        <v>80</v>
      </c>
      <c r="K146" s="1">
        <v>5.8999999999999997E-2</v>
      </c>
      <c r="L146" s="1">
        <v>460</v>
      </c>
      <c r="M146" s="1">
        <v>4.2999999999999997E-2</v>
      </c>
      <c r="N146" s="1">
        <v>3</v>
      </c>
      <c r="O146" s="1">
        <v>0</v>
      </c>
      <c r="P146" s="1">
        <v>1</v>
      </c>
    </row>
    <row r="147" spans="2:17" ht="17.25" thickBot="1" x14ac:dyDescent="0.3">
      <c r="B147" s="1">
        <v>3</v>
      </c>
      <c r="C147" s="1" t="s">
        <v>609</v>
      </c>
      <c r="D147" s="2" t="s">
        <v>624</v>
      </c>
      <c r="E147" s="2" t="s">
        <v>854</v>
      </c>
      <c r="F147" s="2" t="s">
        <v>625</v>
      </c>
      <c r="G147" s="1">
        <v>72.099999999999994</v>
      </c>
      <c r="H147" s="1">
        <v>2.95</v>
      </c>
      <c r="I147" s="1">
        <v>8.0000000000000002E-3</v>
      </c>
      <c r="J147" s="1">
        <v>36</v>
      </c>
      <c r="K147" s="1">
        <v>2.8999999999999998E-3</v>
      </c>
      <c r="L147" s="1" t="s">
        <v>10</v>
      </c>
      <c r="M147" s="1">
        <v>3.5000000000000003E-2</v>
      </c>
      <c r="N147" s="1">
        <v>5</v>
      </c>
      <c r="O147" s="1">
        <v>0</v>
      </c>
      <c r="P147" s="1">
        <v>1</v>
      </c>
    </row>
    <row r="148" spans="2:17" ht="33.75" thickBot="1" x14ac:dyDescent="0.3">
      <c r="B148" s="1">
        <v>3</v>
      </c>
      <c r="C148" s="1" t="s">
        <v>609</v>
      </c>
      <c r="D148" s="2" t="s">
        <v>698</v>
      </c>
      <c r="E148" s="2" t="s">
        <v>855</v>
      </c>
      <c r="F148" s="2" t="s">
        <v>626</v>
      </c>
      <c r="G148" s="1">
        <v>72.099999999999994</v>
      </c>
      <c r="H148" s="1">
        <v>2.95</v>
      </c>
      <c r="I148" s="1">
        <v>8.0000000000000002E-3</v>
      </c>
      <c r="J148" s="1">
        <v>27</v>
      </c>
      <c r="K148" s="1">
        <v>2.8999999999999998E-3</v>
      </c>
      <c r="L148" s="1" t="s">
        <v>10</v>
      </c>
      <c r="M148" s="1">
        <v>3.7999999999999999E-2</v>
      </c>
      <c r="N148" s="1">
        <v>5</v>
      </c>
      <c r="O148" s="1">
        <v>0</v>
      </c>
      <c r="P148" s="1">
        <v>1</v>
      </c>
    </row>
    <row r="149" spans="2:17" ht="17.25" thickBot="1" x14ac:dyDescent="0.3">
      <c r="B149" s="1">
        <v>3</v>
      </c>
      <c r="C149" s="1" t="s">
        <v>609</v>
      </c>
      <c r="D149" s="2" t="s">
        <v>627</v>
      </c>
      <c r="E149" s="2" t="s">
        <v>628</v>
      </c>
      <c r="F149" s="2" t="s">
        <v>629</v>
      </c>
      <c r="G149" s="1">
        <v>28.1</v>
      </c>
      <c r="H149" s="1" t="s">
        <v>630</v>
      </c>
      <c r="I149" s="1">
        <v>6.0000000000000001E-3</v>
      </c>
      <c r="J149" s="1" t="s">
        <v>631</v>
      </c>
      <c r="K149" s="1" t="s">
        <v>10</v>
      </c>
      <c r="L149" s="1">
        <v>425</v>
      </c>
      <c r="M149" s="1">
        <v>3.5999999999999997E-2</v>
      </c>
      <c r="N149" s="1">
        <v>4</v>
      </c>
      <c r="O149" s="1">
        <v>0</v>
      </c>
      <c r="P149" s="1">
        <v>1</v>
      </c>
    </row>
    <row r="150" spans="2:17" ht="17.25" thickBot="1" x14ac:dyDescent="0.3">
      <c r="B150" s="1">
        <v>3</v>
      </c>
      <c r="C150" s="1" t="s">
        <v>609</v>
      </c>
      <c r="D150" s="2" t="s">
        <v>632</v>
      </c>
      <c r="E150" s="2" t="s">
        <v>633</v>
      </c>
      <c r="F150" s="2" t="s">
        <v>634</v>
      </c>
      <c r="G150" s="1">
        <v>42.1</v>
      </c>
      <c r="H150" s="1">
        <v>1.72</v>
      </c>
      <c r="I150" s="1">
        <v>8.0000000000000002E-3</v>
      </c>
      <c r="J150" s="1" t="s">
        <v>635</v>
      </c>
      <c r="K150" s="1">
        <v>1.6999999999999999E-3</v>
      </c>
      <c r="L150" s="1">
        <v>455</v>
      </c>
      <c r="M150" s="1">
        <v>4.5999999999999999E-2</v>
      </c>
      <c r="N150" s="1">
        <v>2</v>
      </c>
      <c r="O150" s="1">
        <v>0</v>
      </c>
      <c r="P150" s="1">
        <v>1</v>
      </c>
    </row>
    <row r="151" spans="2:17" ht="17.25" thickBot="1" x14ac:dyDescent="0.3">
      <c r="B151" s="1">
        <v>3</v>
      </c>
      <c r="C151" s="1" t="s">
        <v>609</v>
      </c>
      <c r="D151" s="2" t="s">
        <v>636</v>
      </c>
      <c r="E151" s="2" t="s">
        <v>637</v>
      </c>
      <c r="F151" s="2" t="s">
        <v>638</v>
      </c>
      <c r="G151" s="1">
        <v>46</v>
      </c>
      <c r="H151" s="1">
        <v>1.88</v>
      </c>
      <c r="I151" s="1">
        <v>1.2999999999999999E-2</v>
      </c>
      <c r="J151" s="1" t="s">
        <v>543</v>
      </c>
      <c r="K151" s="1">
        <v>7.9000000000000001E-2</v>
      </c>
      <c r="L151" s="1">
        <v>235</v>
      </c>
      <c r="M151" s="1">
        <v>6.4000000000000001E-2</v>
      </c>
      <c r="N151" s="1">
        <v>1</v>
      </c>
      <c r="O151" s="1">
        <v>0</v>
      </c>
      <c r="P151" s="1">
        <v>1</v>
      </c>
    </row>
    <row r="152" spans="2:17" ht="33.75" thickBot="1" x14ac:dyDescent="0.3">
      <c r="B152" s="1">
        <v>3</v>
      </c>
      <c r="C152" s="1" t="s">
        <v>609</v>
      </c>
      <c r="D152" s="2" t="s">
        <v>639</v>
      </c>
      <c r="E152" s="2" t="s">
        <v>822</v>
      </c>
      <c r="F152" s="2" t="s">
        <v>640</v>
      </c>
      <c r="G152" s="1">
        <v>47.25</v>
      </c>
      <c r="H152" s="1">
        <v>1.93</v>
      </c>
      <c r="I152" s="1">
        <v>1.0999999999999999E-2</v>
      </c>
      <c r="J152" s="1" t="s">
        <v>641</v>
      </c>
      <c r="K152" s="1" t="s">
        <v>337</v>
      </c>
      <c r="L152" s="1" t="s">
        <v>10</v>
      </c>
      <c r="M152" s="1">
        <v>5.6000000000000001E-2</v>
      </c>
      <c r="N152" s="1">
        <v>1.2</v>
      </c>
      <c r="O152" s="1">
        <v>0</v>
      </c>
      <c r="P152" s="1">
        <v>1</v>
      </c>
    </row>
    <row r="153" spans="2:17" ht="17.25" thickBot="1" x14ac:dyDescent="0.3">
      <c r="B153" s="1">
        <v>3</v>
      </c>
      <c r="C153" s="1" t="s">
        <v>609</v>
      </c>
      <c r="D153" s="2" t="s">
        <v>642</v>
      </c>
      <c r="E153" s="2" t="s">
        <v>792</v>
      </c>
      <c r="F153" s="2" t="s">
        <v>643</v>
      </c>
      <c r="G153" s="1">
        <v>44.2</v>
      </c>
      <c r="H153" s="1">
        <v>1.81</v>
      </c>
      <c r="I153" s="1">
        <v>8.0000000000000002E-3</v>
      </c>
      <c r="J153" s="1">
        <v>-42</v>
      </c>
      <c r="K153" s="1">
        <v>9.1999999999999998E-2</v>
      </c>
      <c r="L153" s="1" t="s">
        <v>10</v>
      </c>
      <c r="M153" s="1">
        <v>3.7999999999999999E-2</v>
      </c>
      <c r="N153" s="1">
        <v>2.9</v>
      </c>
      <c r="O153" s="1">
        <v>0</v>
      </c>
      <c r="P153" s="1">
        <v>1</v>
      </c>
    </row>
    <row r="154" spans="2:17" ht="33.75" hidden="1" thickBot="1" x14ac:dyDescent="0.3">
      <c r="B154" s="1">
        <v>3</v>
      </c>
      <c r="C154" s="1" t="s">
        <v>644</v>
      </c>
      <c r="D154" s="2" t="s">
        <v>645</v>
      </c>
      <c r="E154" s="2" t="s">
        <v>793</v>
      </c>
      <c r="F154" s="2" t="s">
        <v>879</v>
      </c>
      <c r="G154" s="1">
        <v>50.8</v>
      </c>
      <c r="H154" s="1">
        <v>2.08</v>
      </c>
      <c r="I154" s="1">
        <v>9.8000000000000004E-2</v>
      </c>
      <c r="J154" s="1" t="s">
        <v>646</v>
      </c>
      <c r="K154" s="1">
        <v>9.8000000000000004E-2</v>
      </c>
      <c r="L154" s="1" t="s">
        <v>10</v>
      </c>
      <c r="M154" s="1">
        <v>5.1999999999999998E-2</v>
      </c>
      <c r="N154" s="1">
        <v>13.9</v>
      </c>
      <c r="O154" s="1">
        <v>0</v>
      </c>
      <c r="P154" s="1">
        <v>1</v>
      </c>
      <c r="Q154" t="str">
        <f t="shared" ref="Q154:Q156" si="19">+MID(F154,LEN(F154)-3,5)</f>
        <v>(11)</v>
      </c>
    </row>
    <row r="155" spans="2:17" ht="33.75" hidden="1" thickBot="1" x14ac:dyDescent="0.3">
      <c r="B155" s="1">
        <v>3</v>
      </c>
      <c r="C155" s="1" t="s">
        <v>644</v>
      </c>
      <c r="D155" s="2" t="s">
        <v>647</v>
      </c>
      <c r="E155" s="2" t="s">
        <v>794</v>
      </c>
      <c r="F155" s="2" t="s">
        <v>880</v>
      </c>
      <c r="G155" s="1">
        <v>64</v>
      </c>
      <c r="H155" s="1">
        <v>2.61</v>
      </c>
      <c r="I155" s="1">
        <v>0.1</v>
      </c>
      <c r="J155" s="1" t="s">
        <v>648</v>
      </c>
      <c r="K155" s="1">
        <v>0.1</v>
      </c>
      <c r="L155" s="1" t="s">
        <v>10</v>
      </c>
      <c r="M155" s="1">
        <v>8.4000000000000005E-2</v>
      </c>
      <c r="N155" s="1">
        <v>95</v>
      </c>
      <c r="O155" s="1">
        <v>0</v>
      </c>
      <c r="P155" s="1">
        <v>1</v>
      </c>
      <c r="Q155" t="str">
        <f t="shared" si="19"/>
        <v>(11)</v>
      </c>
    </row>
    <row r="156" spans="2:17" ht="33.75" hidden="1" thickBot="1" x14ac:dyDescent="0.3">
      <c r="B156" s="1">
        <v>3</v>
      </c>
      <c r="C156" s="1" t="s">
        <v>644</v>
      </c>
      <c r="D156" s="2" t="s">
        <v>649</v>
      </c>
      <c r="E156" s="2" t="s">
        <v>795</v>
      </c>
      <c r="F156" s="2" t="s">
        <v>881</v>
      </c>
      <c r="G156" s="1">
        <v>48.8</v>
      </c>
      <c r="H156" s="1">
        <v>2</v>
      </c>
      <c r="I156" s="1">
        <v>8.9999999999999993E-3</v>
      </c>
      <c r="J156" s="1" t="s">
        <v>650</v>
      </c>
      <c r="K156" s="1">
        <v>0.1</v>
      </c>
      <c r="L156" s="1" t="s">
        <v>10</v>
      </c>
      <c r="M156" s="1">
        <v>4.3999999999999997E-2</v>
      </c>
      <c r="N156" s="1">
        <v>38.1</v>
      </c>
      <c r="O156" s="1">
        <v>0</v>
      </c>
      <c r="P156" s="1">
        <v>1</v>
      </c>
      <c r="Q156" t="str">
        <f t="shared" si="19"/>
        <v>(11)</v>
      </c>
    </row>
    <row r="157" spans="2:17" ht="33.75" thickBot="1" x14ac:dyDescent="0.3">
      <c r="B157" s="1">
        <v>3</v>
      </c>
      <c r="C157" s="1" t="s">
        <v>644</v>
      </c>
      <c r="D157" s="2" t="s">
        <v>651</v>
      </c>
      <c r="E157" s="2" t="s">
        <v>796</v>
      </c>
      <c r="F157" s="2" t="s">
        <v>652</v>
      </c>
      <c r="G157" s="1">
        <v>42.8</v>
      </c>
      <c r="H157" s="1">
        <v>1.75</v>
      </c>
      <c r="I157" s="1">
        <v>8.0000000000000002E-3</v>
      </c>
      <c r="J157" s="1" t="s">
        <v>653</v>
      </c>
      <c r="K157" s="1">
        <v>2.0999999999999999E-3</v>
      </c>
      <c r="L157" s="1" t="s">
        <v>10</v>
      </c>
      <c r="M157" s="1">
        <v>3.9E-2</v>
      </c>
      <c r="N157" s="1">
        <v>1.8</v>
      </c>
      <c r="O157" s="1">
        <v>0</v>
      </c>
      <c r="P157" s="1">
        <v>1</v>
      </c>
    </row>
    <row r="158" spans="2:17" ht="33.75" thickBot="1" x14ac:dyDescent="0.3">
      <c r="B158" s="1">
        <v>3</v>
      </c>
      <c r="C158" s="1" t="s">
        <v>644</v>
      </c>
      <c r="D158" s="2" t="s">
        <v>654</v>
      </c>
      <c r="E158" s="2" t="s">
        <v>797</v>
      </c>
      <c r="F158" s="2" t="s">
        <v>655</v>
      </c>
      <c r="G158" s="1">
        <v>43.5</v>
      </c>
      <c r="H158" s="1">
        <v>1.78</v>
      </c>
      <c r="I158" s="1">
        <v>7.0000000000000001E-3</v>
      </c>
      <c r="J158" s="1" t="s">
        <v>656</v>
      </c>
      <c r="K158" s="1">
        <v>5.4999999999999997E-3</v>
      </c>
      <c r="L158" s="1" t="s">
        <v>10</v>
      </c>
      <c r="M158" s="1">
        <v>3.5999999999999997E-2</v>
      </c>
      <c r="N158" s="1">
        <v>2.7</v>
      </c>
      <c r="O158" s="1">
        <v>0</v>
      </c>
      <c r="P158" s="1">
        <v>1</v>
      </c>
    </row>
    <row r="159" spans="2:17" ht="33.75" thickBot="1" x14ac:dyDescent="0.3">
      <c r="B159" s="1">
        <v>3</v>
      </c>
      <c r="C159" s="1" t="s">
        <v>644</v>
      </c>
      <c r="D159" s="2" t="s">
        <v>657</v>
      </c>
      <c r="E159" s="2" t="s">
        <v>754</v>
      </c>
      <c r="F159" s="2" t="s">
        <v>655</v>
      </c>
      <c r="G159" s="1">
        <v>43.6</v>
      </c>
      <c r="H159" s="1">
        <v>1.78</v>
      </c>
      <c r="I159" s="1">
        <v>6.0000000000000001E-3</v>
      </c>
      <c r="J159" s="1" t="s">
        <v>658</v>
      </c>
      <c r="K159" s="1">
        <v>6.6E-3</v>
      </c>
      <c r="L159" s="1" t="s">
        <v>10</v>
      </c>
      <c r="M159" s="1">
        <v>3.2000000000000001E-2</v>
      </c>
      <c r="N159" s="1">
        <v>2.8</v>
      </c>
      <c r="O159" s="1">
        <v>0</v>
      </c>
      <c r="P159" s="1">
        <v>1</v>
      </c>
    </row>
    <row r="160" spans="2:17" ht="33.75" hidden="1" thickBot="1" x14ac:dyDescent="0.3">
      <c r="B160" s="1">
        <v>3</v>
      </c>
      <c r="C160" s="1" t="s">
        <v>644</v>
      </c>
      <c r="D160" s="2" t="s">
        <v>659</v>
      </c>
      <c r="E160" s="2" t="s">
        <v>760</v>
      </c>
      <c r="F160" s="2" t="s">
        <v>882</v>
      </c>
      <c r="G160" s="1">
        <v>49</v>
      </c>
      <c r="H160" s="1">
        <v>2</v>
      </c>
      <c r="I160" s="1">
        <v>1.4E-2</v>
      </c>
      <c r="J160" s="1" t="s">
        <v>660</v>
      </c>
      <c r="K160" s="1">
        <v>0.09</v>
      </c>
      <c r="L160" s="1" t="s">
        <v>10</v>
      </c>
      <c r="M160" s="1">
        <v>6.9000000000000006E-2</v>
      </c>
      <c r="N160" s="1">
        <v>25.6</v>
      </c>
      <c r="O160" s="1">
        <v>0</v>
      </c>
      <c r="P160" s="1">
        <v>1</v>
      </c>
      <c r="Q160" t="str">
        <f>+MID(F160,LEN(F160)-3,5)</f>
        <v>(11)</v>
      </c>
    </row>
    <row r="161" spans="2:17" ht="33.75" thickBot="1" x14ac:dyDescent="0.3">
      <c r="B161" s="1">
        <v>3</v>
      </c>
      <c r="C161" s="1" t="s">
        <v>644</v>
      </c>
      <c r="D161" s="2" t="s">
        <v>661</v>
      </c>
      <c r="E161" s="2" t="s">
        <v>798</v>
      </c>
      <c r="F161" s="2" t="s">
        <v>662</v>
      </c>
      <c r="G161" s="1">
        <v>49.3</v>
      </c>
      <c r="H161" s="1">
        <v>2.02</v>
      </c>
      <c r="I161" s="1">
        <v>6.0000000000000001E-3</v>
      </c>
      <c r="J161" s="1" t="s">
        <v>663</v>
      </c>
      <c r="K161" s="1">
        <v>7.2999999999999995E-2</v>
      </c>
      <c r="L161" s="1" t="s">
        <v>10</v>
      </c>
      <c r="M161" s="1">
        <v>3.2000000000000001E-2</v>
      </c>
      <c r="N161" s="1">
        <v>3</v>
      </c>
      <c r="O161" s="1">
        <v>0</v>
      </c>
      <c r="P161" s="1">
        <v>1</v>
      </c>
    </row>
    <row r="162" spans="2:17" ht="33.75" thickBot="1" x14ac:dyDescent="0.3">
      <c r="B162" s="1">
        <v>3</v>
      </c>
      <c r="C162" s="1" t="s">
        <v>644</v>
      </c>
      <c r="D162" s="2" t="s">
        <v>664</v>
      </c>
      <c r="E162" s="2" t="s">
        <v>799</v>
      </c>
      <c r="F162" s="2" t="s">
        <v>662</v>
      </c>
      <c r="G162" s="1">
        <v>49.9</v>
      </c>
      <c r="H162" s="1">
        <v>2</v>
      </c>
      <c r="I162" s="1">
        <v>7.0000000000000001E-3</v>
      </c>
      <c r="J162" s="1" t="s">
        <v>665</v>
      </c>
      <c r="K162" s="1">
        <v>7.0999999999999994E-2</v>
      </c>
      <c r="L162" s="1" t="s">
        <v>10</v>
      </c>
      <c r="M162" s="1">
        <v>3.3000000000000002E-2</v>
      </c>
      <c r="N162" s="1">
        <v>3</v>
      </c>
      <c r="O162" s="1">
        <v>0</v>
      </c>
      <c r="P162" s="1">
        <v>1</v>
      </c>
    </row>
    <row r="163" spans="2:17" ht="33.75" thickBot="1" x14ac:dyDescent="0.3">
      <c r="B163" s="1">
        <v>3</v>
      </c>
      <c r="C163" s="1" t="s">
        <v>644</v>
      </c>
      <c r="D163" s="2" t="s">
        <v>666</v>
      </c>
      <c r="E163" s="2" t="s">
        <v>800</v>
      </c>
      <c r="F163" s="2" t="s">
        <v>667</v>
      </c>
      <c r="G163" s="1">
        <v>48.3</v>
      </c>
      <c r="H163" s="1">
        <v>1.98</v>
      </c>
      <c r="I163" s="1">
        <v>6.3E-3</v>
      </c>
      <c r="J163" s="1" t="s">
        <v>668</v>
      </c>
      <c r="K163" s="1">
        <v>6.3E-3</v>
      </c>
      <c r="L163" s="1" t="s">
        <v>10</v>
      </c>
      <c r="M163" s="1">
        <v>3.2000000000000001E-2</v>
      </c>
      <c r="N163" s="1">
        <v>3.5</v>
      </c>
      <c r="O163" s="1">
        <v>0</v>
      </c>
      <c r="P163" s="1">
        <v>1</v>
      </c>
    </row>
    <row r="164" spans="2:17" ht="33.75" thickBot="1" x14ac:dyDescent="0.3">
      <c r="B164" s="1">
        <v>3</v>
      </c>
      <c r="C164" s="1" t="s">
        <v>644</v>
      </c>
      <c r="D164" s="2" t="s">
        <v>669</v>
      </c>
      <c r="E164" s="2" t="s">
        <v>801</v>
      </c>
      <c r="F164" s="2" t="s">
        <v>670</v>
      </c>
      <c r="G164" s="1">
        <v>43.47</v>
      </c>
      <c r="H164" s="1">
        <v>1.8</v>
      </c>
      <c r="I164" s="1">
        <v>3.0000000000000001E-3</v>
      </c>
      <c r="J164" s="1" t="s">
        <v>671</v>
      </c>
      <c r="K164" s="1">
        <v>3.0000000000000001E-3</v>
      </c>
      <c r="L164" s="1" t="s">
        <v>10</v>
      </c>
      <c r="M164" s="1">
        <v>3.5999999999999997E-2</v>
      </c>
      <c r="N164" s="1">
        <v>2.5</v>
      </c>
      <c r="O164" s="1">
        <v>0</v>
      </c>
      <c r="P164" s="1">
        <v>1</v>
      </c>
    </row>
    <row r="165" spans="2:17" ht="33.75" hidden="1" thickBot="1" x14ac:dyDescent="0.3">
      <c r="B165" s="1">
        <v>3</v>
      </c>
      <c r="C165" s="1" t="s">
        <v>644</v>
      </c>
      <c r="D165" s="2" t="s">
        <v>699</v>
      </c>
      <c r="E165" s="2" t="s">
        <v>802</v>
      </c>
      <c r="F165" s="2" t="s">
        <v>883</v>
      </c>
      <c r="G165" s="1">
        <v>44</v>
      </c>
      <c r="H165" s="1">
        <v>1.82</v>
      </c>
      <c r="I165" s="1">
        <v>1.0800000000000001E-2</v>
      </c>
      <c r="J165" s="1" t="s">
        <v>672</v>
      </c>
      <c r="K165" s="1" t="s">
        <v>10</v>
      </c>
      <c r="L165" s="1" t="s">
        <v>10</v>
      </c>
      <c r="M165" s="1">
        <v>5.3999999999999999E-2</v>
      </c>
      <c r="N165" s="1">
        <v>143.9</v>
      </c>
      <c r="O165" s="1">
        <v>0</v>
      </c>
      <c r="P165" s="1">
        <v>1</v>
      </c>
      <c r="Q165" t="str">
        <f>+MID(F165,LEN(F165)-3,5)</f>
        <v>(11)</v>
      </c>
    </row>
  </sheetData>
  <autoFilter ref="B3:P165" xr:uid="{00000000-0009-0000-0000-000003000000}">
    <filterColumn colId="0" showButton="0"/>
    <filterColumn colId="4">
      <colorFilter dxfId="3"/>
    </filterColumn>
    <filterColumn colId="10" showButton="0"/>
  </autoFilter>
  <mergeCells count="17">
    <mergeCell ref="F3:F6"/>
    <mergeCell ref="G3:G6"/>
    <mergeCell ref="H3:H6"/>
    <mergeCell ref="I3:I6"/>
    <mergeCell ref="J3:J6"/>
    <mergeCell ref="B4:B6"/>
    <mergeCell ref="C4:C6"/>
    <mergeCell ref="B3:C3"/>
    <mergeCell ref="D3:D6"/>
    <mergeCell ref="E3:E6"/>
    <mergeCell ref="N5:N6"/>
    <mergeCell ref="O5:O6"/>
    <mergeCell ref="P5:P6"/>
    <mergeCell ref="K3:K6"/>
    <mergeCell ref="L3:M3"/>
    <mergeCell ref="L4:L6"/>
    <mergeCell ref="M4:M6"/>
  </mergeCells>
  <conditionalFormatting sqref="F7:F165">
    <cfRule type="containsText" dxfId="2" priority="1" operator="containsText" text="(11)">
      <formula>NOT(ISERROR(SEARCH("(11)",F7)))</formula>
    </cfRule>
    <cfRule type="containsText" dxfId="1" priority="2" operator="containsText" text="(10;11)">
      <formula>NOT(ISERROR(SEARCH("(10;11)",F7)))</formula>
    </cfRule>
    <cfRule type="containsText" dxfId="0" priority="3" operator="containsText" text="(10)">
      <formula>NOT(ISERROR(SEARCH("(10)",F7)))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Instrucciones</vt:lpstr>
      <vt:lpstr>Datos</vt:lpstr>
      <vt:lpstr>Etiqueta</vt:lpstr>
      <vt:lpstr>Auxiliar</vt:lpstr>
      <vt:lpstr>Datos!Área_de_impresión</vt:lpstr>
      <vt:lpstr>Etiqueta!Área_de_impresión</vt:lpstr>
      <vt:lpstr>Instrucciones!Área_de_impresión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2022-10-24T10:57:41Z</dcterms:modified>
</cp:coreProperties>
</file>